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다운로드★\"/>
    </mc:Choice>
  </mc:AlternateContent>
  <xr:revisionPtr revIDLastSave="0" documentId="13_ncr:1_{962E5E14-0F9F-498B-907E-39D22DC5B82D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1000세대이상" sheetId="1" r:id="rId1"/>
    <sheet name="500-999세대" sheetId="5" r:id="rId2"/>
    <sheet name="300-499세대" sheetId="6" r:id="rId3"/>
    <sheet name="299세대미만" sheetId="8" r:id="rId4"/>
    <sheet name="Sheet3" sheetId="3" r:id="rId5"/>
  </sheets>
  <definedNames>
    <definedName name="_xlnm.Print_Area" localSheetId="0">'1000세대이상'!$A$1:$H$10</definedName>
    <definedName name="_xlnm.Print_Area" localSheetId="1">'500-999세대'!$A$1:$F$10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" i="1" l="1"/>
  <c r="H6" i="1"/>
  <c r="D6" i="6"/>
  <c r="H8" i="6" l="1"/>
  <c r="E8" i="6" s="1"/>
  <c r="H7" i="6"/>
  <c r="E7" i="6" s="1"/>
  <c r="D7" i="6"/>
  <c r="D8" i="6"/>
  <c r="D9" i="8"/>
  <c r="D8" i="8"/>
  <c r="D7" i="8"/>
  <c r="D6" i="8"/>
  <c r="H9" i="8"/>
  <c r="E9" i="8" s="1"/>
  <c r="H8" i="8"/>
  <c r="E8" i="8" s="1"/>
  <c r="H7" i="8"/>
  <c r="E7" i="8" s="1"/>
  <c r="H6" i="8"/>
  <c r="E6" i="8" s="1"/>
  <c r="F6" i="8" s="1"/>
  <c r="D24" i="6"/>
  <c r="D23" i="6"/>
  <c r="D22" i="6"/>
  <c r="D21" i="6"/>
  <c r="D20" i="6"/>
  <c r="D19" i="6"/>
  <c r="D21" i="5"/>
  <c r="D20" i="5"/>
  <c r="D19" i="5"/>
  <c r="D18" i="5"/>
  <c r="D17" i="5"/>
  <c r="D11" i="6"/>
  <c r="D10" i="6"/>
  <c r="D9" i="6"/>
  <c r="D8" i="5"/>
  <c r="D7" i="5"/>
  <c r="D6" i="5"/>
  <c r="H24" i="6"/>
  <c r="E24" i="6" s="1"/>
  <c r="H23" i="6"/>
  <c r="E23" i="6" s="1"/>
  <c r="H22" i="6"/>
  <c r="E22" i="6" s="1"/>
  <c r="F22" i="6" s="1"/>
  <c r="H21" i="6"/>
  <c r="E21" i="6" s="1"/>
  <c r="H20" i="6"/>
  <c r="E20" i="6" s="1"/>
  <c r="H19" i="6"/>
  <c r="E19" i="6" s="1"/>
  <c r="H11" i="6"/>
  <c r="E11" i="6" s="1"/>
  <c r="H10" i="6"/>
  <c r="E10" i="6" s="1"/>
  <c r="H9" i="6"/>
  <c r="E9" i="6" s="1"/>
  <c r="H6" i="6"/>
  <c r="E6" i="6" s="1"/>
  <c r="H22" i="5"/>
  <c r="H21" i="5"/>
  <c r="E21" i="5" s="1"/>
  <c r="F21" i="5" s="1"/>
  <c r="H20" i="5"/>
  <c r="E20" i="5" s="1"/>
  <c r="H19" i="5"/>
  <c r="E19" i="5" s="1"/>
  <c r="H18" i="5"/>
  <c r="E18" i="5" s="1"/>
  <c r="H17" i="5"/>
  <c r="E17" i="5" s="1"/>
  <c r="H9" i="5"/>
  <c r="H8" i="5"/>
  <c r="E8" i="5" s="1"/>
  <c r="H7" i="5"/>
  <c r="E7" i="5" s="1"/>
  <c r="H6" i="5"/>
  <c r="E6" i="5" s="1"/>
  <c r="E6" i="1"/>
  <c r="D21" i="1"/>
  <c r="D20" i="1"/>
  <c r="D19" i="1"/>
  <c r="D18" i="1"/>
  <c r="D17" i="1"/>
  <c r="D8" i="1"/>
  <c r="D7" i="1"/>
  <c r="D6" i="1"/>
  <c r="H21" i="1"/>
  <c r="E21" i="1" s="1"/>
  <c r="H20" i="1"/>
  <c r="E20" i="1" s="1"/>
  <c r="H19" i="1"/>
  <c r="E19" i="1" s="1"/>
  <c r="H18" i="1"/>
  <c r="E18" i="1" s="1"/>
  <c r="H17" i="1"/>
  <c r="E17" i="1" s="1"/>
  <c r="H9" i="1"/>
  <c r="E9" i="1" s="1"/>
  <c r="F9" i="1" s="1"/>
  <c r="H8" i="1"/>
  <c r="E8" i="1" s="1"/>
  <c r="H7" i="1"/>
  <c r="E7" i="1" s="1"/>
  <c r="F21" i="6" l="1"/>
  <c r="F7" i="6"/>
  <c r="F8" i="6"/>
  <c r="F8" i="8"/>
  <c r="F7" i="8"/>
  <c r="F9" i="8"/>
  <c r="F24" i="6"/>
  <c r="F23" i="6"/>
  <c r="F20" i="6"/>
  <c r="F19" i="6"/>
  <c r="F19" i="5"/>
  <c r="F17" i="5"/>
  <c r="F6" i="6"/>
  <c r="F11" i="6"/>
  <c r="F10" i="6"/>
  <c r="F9" i="6"/>
  <c r="F8" i="5"/>
  <c r="F6" i="5"/>
  <c r="F7" i="5"/>
  <c r="F18" i="5"/>
  <c r="F20" i="5"/>
  <c r="F19" i="1"/>
  <c r="F18" i="1"/>
  <c r="F17" i="1"/>
  <c r="F7" i="1"/>
  <c r="F21" i="1"/>
  <c r="F20" i="1"/>
  <c r="F8" i="1"/>
  <c r="F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100</t>
        </r>
        <r>
          <rPr>
            <sz val="9"/>
            <color indexed="81"/>
            <rFont val="돋움"/>
            <family val="3"/>
            <charset val="129"/>
          </rPr>
          <t>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>100</t>
        </r>
        <r>
          <rPr>
            <sz val="9"/>
            <color indexed="81"/>
            <rFont val="돋움"/>
            <family val="3"/>
            <charset val="129"/>
          </rPr>
          <t>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</text>
    </comment>
    <comment ref="C1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100</t>
        </r>
        <r>
          <rPr>
            <sz val="9"/>
            <color indexed="81"/>
            <rFont val="돋움"/>
            <family val="3"/>
            <charset val="129"/>
          </rPr>
          <t>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>100</t>
        </r>
        <r>
          <rPr>
            <sz val="9"/>
            <color indexed="81"/>
            <rFont val="돋움"/>
            <family val="3"/>
            <charset val="129"/>
          </rPr>
          <t>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</text>
    </comment>
  </commentList>
</comments>
</file>

<file path=xl/sharedStrings.xml><?xml version="1.0" encoding="utf-8"?>
<sst xmlns="http://schemas.openxmlformats.org/spreadsheetml/2006/main" count="150" uniqueCount="67">
  <si>
    <t>건축 개찰 결과표</t>
    <phoneticPr fontId="2" type="noConversion"/>
  </si>
  <si>
    <t>세대수</t>
    <phoneticPr fontId="2" type="noConversion"/>
  </si>
  <si>
    <t>1순위</t>
    <phoneticPr fontId="2" type="noConversion"/>
  </si>
  <si>
    <t>2순위</t>
    <phoneticPr fontId="2" type="noConversion"/>
  </si>
  <si>
    <t>3순위</t>
    <phoneticPr fontId="2" type="noConversion"/>
  </si>
  <si>
    <t>예정가격</t>
    <phoneticPr fontId="2" type="noConversion"/>
  </si>
  <si>
    <t>입찰가격</t>
    <phoneticPr fontId="2" type="noConversion"/>
  </si>
  <si>
    <t>PQ점수</t>
    <phoneticPr fontId="2" type="noConversion"/>
  </si>
  <si>
    <t>입찰점수</t>
    <phoneticPr fontId="2" type="noConversion"/>
  </si>
  <si>
    <t>PQ배점</t>
    <phoneticPr fontId="2" type="noConversion"/>
  </si>
  <si>
    <t>합계점수</t>
    <phoneticPr fontId="2" type="noConversion"/>
  </si>
  <si>
    <t>-1순위</t>
    <phoneticPr fontId="2" type="noConversion"/>
  </si>
  <si>
    <t>입찰가격/예정가격</t>
    <phoneticPr fontId="2" type="noConversion"/>
  </si>
  <si>
    <t>4순위</t>
  </si>
  <si>
    <t>5순위</t>
  </si>
  <si>
    <t>전기 개찰 결과표</t>
    <phoneticPr fontId="2" type="noConversion"/>
  </si>
  <si>
    <t>낙찰하한율</t>
    <phoneticPr fontId="2" type="noConversion"/>
  </si>
  <si>
    <t>1000세대 이상</t>
    <phoneticPr fontId="2" type="noConversion"/>
  </si>
  <si>
    <t>1200세대이상</t>
    <phoneticPr fontId="2" type="noConversion"/>
  </si>
  <si>
    <t>500-999세대 이상</t>
    <phoneticPr fontId="2" type="noConversion"/>
  </si>
  <si>
    <t>300-499세대 이하</t>
    <phoneticPr fontId="2" type="noConversion"/>
  </si>
  <si>
    <t>800-1199세대 이상</t>
    <phoneticPr fontId="2" type="noConversion"/>
  </si>
  <si>
    <t>800세대 미만</t>
    <phoneticPr fontId="2" type="noConversion"/>
  </si>
  <si>
    <t>299세대 이하</t>
    <phoneticPr fontId="2" type="noConversion"/>
  </si>
  <si>
    <t>:수기입력</t>
    <phoneticPr fontId="2" type="noConversion"/>
  </si>
  <si>
    <t>전기 300세대 미만 수의계약</t>
    <phoneticPr fontId="2" type="noConversion"/>
  </si>
  <si>
    <t>5순위</t>
    <phoneticPr fontId="2" type="noConversion"/>
  </si>
  <si>
    <t>추첨가격 2</t>
  </si>
  <si>
    <t>추첨가격 4</t>
  </si>
  <si>
    <t>추첨가격 6</t>
  </si>
  <si>
    <t>추첨가격 8</t>
  </si>
  <si>
    <t>추첨가격 10</t>
  </si>
  <si>
    <t>추첨가격 12</t>
  </si>
  <si>
    <t>추첨가격 14</t>
  </si>
  <si>
    <t>1순위</t>
    <phoneticPr fontId="2" type="noConversion"/>
  </si>
  <si>
    <t>4순위</t>
    <phoneticPr fontId="2" type="noConversion"/>
  </si>
  <si>
    <t>PQ배점</t>
    <phoneticPr fontId="2" type="noConversion"/>
  </si>
  <si>
    <t>483세대</t>
    <phoneticPr fontId="2" type="noConversion"/>
  </si>
  <si>
    <t>(주)플랜에이건축사사무소</t>
    <phoneticPr fontId="2" type="noConversion"/>
  </si>
  <si>
    <t>(주)진명엔지니어링건축사사무소</t>
    <phoneticPr fontId="2" type="noConversion"/>
  </si>
  <si>
    <t>주식회사예인종합건축사사무소</t>
    <phoneticPr fontId="2" type="noConversion"/>
  </si>
  <si>
    <t>(주)신동아건축종합건축사사무소</t>
    <phoneticPr fontId="2" type="noConversion"/>
  </si>
  <si>
    <t>483세대</t>
    <phoneticPr fontId="2" type="noConversion"/>
  </si>
  <si>
    <t>(주)동화이엔씨</t>
    <phoneticPr fontId="2" type="noConversion"/>
  </si>
  <si>
    <t xml:space="preserve"> 주식회사 케이제이엔지니어링 </t>
    <phoneticPr fontId="2" type="noConversion"/>
  </si>
  <si>
    <t>주식회사 동진</t>
    <phoneticPr fontId="2" type="noConversion"/>
  </si>
  <si>
    <t>신성종합건축사사무소㈜</t>
    <phoneticPr fontId="2" type="noConversion"/>
  </si>
  <si>
    <t xml:space="preserve"> (주)디에이치기술단 </t>
    <phoneticPr fontId="2" type="noConversion"/>
  </si>
  <si>
    <t>(주)아키덤엔지니어링건축사사무소</t>
    <phoneticPr fontId="2" type="noConversion"/>
  </si>
  <si>
    <t>1425세대</t>
    <phoneticPr fontId="2" type="noConversion"/>
  </si>
  <si>
    <t>(주)진일기술단</t>
    <phoneticPr fontId="2" type="noConversion"/>
  </si>
  <si>
    <t xml:space="preserve">(주)상지엔지니어링건축사사무소 </t>
    <phoneticPr fontId="2" type="noConversion"/>
  </si>
  <si>
    <t>(주)세종기술단</t>
    <phoneticPr fontId="2" type="noConversion"/>
  </si>
  <si>
    <t xml:space="preserve">(주)토문엔지니어링 건축사사무소 </t>
    <phoneticPr fontId="2" type="noConversion"/>
  </si>
  <si>
    <t>주식회사 희림종합건축사사무소</t>
    <phoneticPr fontId="2" type="noConversion"/>
  </si>
  <si>
    <t>주식회사 휴먼텍코리아엔지니어링건축사사무소</t>
  </si>
  <si>
    <t xml:space="preserve"> (주)골드이엔지</t>
    <phoneticPr fontId="2" type="noConversion"/>
  </si>
  <si>
    <t>주식회사 티에스엔지니어링건축사사무소</t>
    <phoneticPr fontId="2" type="noConversion"/>
  </si>
  <si>
    <t xml:space="preserve">동양종합엔지니어링(주) </t>
    <phoneticPr fontId="2" type="noConversion"/>
  </si>
  <si>
    <t xml:space="preserve">(주)무영씨엠건축사사무소 </t>
    <phoneticPr fontId="2" type="noConversion"/>
  </si>
  <si>
    <t xml:space="preserve">주식회사 선엔지니어링종합건축사사무소 </t>
    <phoneticPr fontId="2" type="noConversion"/>
  </si>
  <si>
    <t>1,534세대</t>
    <phoneticPr fontId="2" type="noConversion"/>
  </si>
  <si>
    <t>주식회사 건축사사무소 건원엔지니어링</t>
    <phoneticPr fontId="2" type="noConversion"/>
  </si>
  <si>
    <t>주식회사 신화엔지니어링종합건축사사무소</t>
    <phoneticPr fontId="2" type="noConversion"/>
  </si>
  <si>
    <t>㈜한국종합건축사사무소</t>
    <phoneticPr fontId="2" type="noConversion"/>
  </si>
  <si>
    <t>㈜하우엔지니어링건축사사무소</t>
    <phoneticPr fontId="2" type="noConversion"/>
  </si>
  <si>
    <t>주식회사 삼우공간건축사사무소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</si>
</sst>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_ "/>
    <numFmt numFmtId="177" formatCode="0.0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rgb="FF000000"/>
      <name val="Arial"/>
      <family val="2"/>
    </font>
    <font>
      <b/>
      <sz val="9"/>
      <color rgb="FF000000"/>
      <name val="돋움"/>
      <family val="3"/>
      <charset val="129"/>
    </font>
    <font>
      <sz val="11"/>
      <name val="맑은 고딕"/>
      <family val="2"/>
      <charset val="129"/>
      <scheme val="minor"/>
    </font>
    <font>
      <sz val="9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DEF6"/>
        <bgColor indexed="64"/>
      </patternFill>
    </fill>
    <fill>
      <patternFill patternType="solid">
        <fgColor rgb="FFF4F8FD"/>
        <bgColor indexed="64"/>
      </patternFill>
    </fill>
    <fill>
      <patternFill patternType="solid">
        <fgColor rgb="FFFDF5E6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 style="thick">
        <color rgb="FF589DDA"/>
      </top>
      <bottom style="medium">
        <color rgb="FFFFFFFF"/>
      </bottom>
      <diagonal/>
    </border>
    <border>
      <left/>
      <right style="medium">
        <color rgb="FFFFFFFF"/>
      </right>
      <top/>
      <bottom style="thick">
        <color rgb="FF589DDA"/>
      </bottom>
      <diagonal/>
    </border>
    <border>
      <left/>
      <right/>
      <top/>
      <bottom style="thick">
        <color rgb="FF589DDA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quotePrefix="1" applyBorder="1">
      <alignment vertical="center"/>
    </xf>
    <xf numFmtId="0" fontId="0" fillId="0" borderId="10" xfId="0" applyBorder="1">
      <alignment vertical="center"/>
    </xf>
    <xf numFmtId="10" fontId="0" fillId="0" borderId="1" xfId="0" applyNumberFormat="1" applyBorder="1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0" fillId="4" borderId="1" xfId="0" applyFill="1" applyBorder="1">
      <alignment vertical="center"/>
    </xf>
    <xf numFmtId="41" fontId="0" fillId="4" borderId="1" xfId="1" applyFont="1" applyFill="1" applyBorder="1">
      <alignment vertical="center"/>
    </xf>
    <xf numFmtId="41" fontId="0" fillId="4" borderId="10" xfId="1" applyFont="1" applyFill="1" applyBorder="1">
      <alignment vertical="center"/>
    </xf>
    <xf numFmtId="0" fontId="0" fillId="4" borderId="10" xfId="0" applyFill="1" applyBorder="1">
      <alignment vertical="center"/>
    </xf>
    <xf numFmtId="0" fontId="0" fillId="4" borderId="0" xfId="0" applyFill="1">
      <alignment vertical="center"/>
    </xf>
    <xf numFmtId="0" fontId="0" fillId="2" borderId="8" xfId="0" applyFill="1" applyBorder="1">
      <alignment vertical="center"/>
    </xf>
    <xf numFmtId="0" fontId="0" fillId="5" borderId="8" xfId="0" applyFill="1" applyBorder="1">
      <alignment vertical="center"/>
    </xf>
    <xf numFmtId="0" fontId="0" fillId="5" borderId="11" xfId="0" applyFill="1" applyBorder="1">
      <alignment vertical="center"/>
    </xf>
    <xf numFmtId="0" fontId="0" fillId="3" borderId="8" xfId="0" applyFill="1" applyBorder="1">
      <alignment vertical="center"/>
    </xf>
    <xf numFmtId="0" fontId="0" fillId="3" borderId="11" xfId="0" applyFill="1" applyBorder="1">
      <alignment vertical="center"/>
    </xf>
    <xf numFmtId="0" fontId="0" fillId="6" borderId="8" xfId="0" applyFill="1" applyBorder="1">
      <alignment vertical="center"/>
    </xf>
    <xf numFmtId="0" fontId="0" fillId="6" borderId="11" xfId="0" applyFill="1" applyBorder="1">
      <alignment vertical="center"/>
    </xf>
    <xf numFmtId="177" fontId="0" fillId="0" borderId="1" xfId="0" applyNumberFormat="1" applyBorder="1">
      <alignment vertical="center"/>
    </xf>
    <xf numFmtId="177" fontId="0" fillId="0" borderId="10" xfId="0" applyNumberFormat="1" applyBorder="1">
      <alignment vertical="center"/>
    </xf>
    <xf numFmtId="0" fontId="0" fillId="0" borderId="1" xfId="0" applyFill="1" applyBorder="1" applyAlignment="1">
      <alignment horizontal="left" vertical="center"/>
    </xf>
    <xf numFmtId="0" fontId="7" fillId="0" borderId="0" xfId="0" applyFont="1">
      <alignment vertical="center"/>
    </xf>
    <xf numFmtId="0" fontId="9" fillId="7" borderId="14" xfId="0" applyFont="1" applyFill="1" applyBorder="1" applyAlignment="1">
      <alignment horizontal="center" vertical="center" wrapText="1"/>
    </xf>
    <xf numFmtId="3" fontId="7" fillId="8" borderId="14" xfId="0" applyNumberFormat="1" applyFont="1" applyFill="1" applyBorder="1" applyAlignment="1">
      <alignment horizontal="right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9" fillId="9" borderId="14" xfId="0" applyFont="1" applyFill="1" applyBorder="1" applyAlignment="1">
      <alignment horizontal="center" vertical="center" wrapText="1"/>
    </xf>
    <xf numFmtId="3" fontId="10" fillId="8" borderId="14" xfId="0" applyNumberFormat="1" applyFont="1" applyFill="1" applyBorder="1" applyAlignment="1">
      <alignment horizontal="center" vertical="center" wrapText="1"/>
    </xf>
    <xf numFmtId="0" fontId="10" fillId="9" borderId="14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 wrapText="1"/>
    </xf>
    <xf numFmtId="3" fontId="7" fillId="8" borderId="15" xfId="0" applyNumberFormat="1" applyFont="1" applyFill="1" applyBorder="1" applyAlignment="1">
      <alignment horizontal="right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3" fontId="8" fillId="8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7" fillId="8" borderId="15" xfId="0" applyNumberFormat="1" applyFont="1" applyFill="1" applyBorder="1" applyAlignment="1">
      <alignment horizontal="center" vertical="center" wrapText="1"/>
    </xf>
    <xf numFmtId="3" fontId="7" fillId="8" borderId="14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3" fontId="8" fillId="8" borderId="0" xfId="0" applyNumberFormat="1" applyFont="1" applyFill="1" applyBorder="1" applyAlignment="1">
      <alignment horizontal="center" vertical="center" wrapText="1"/>
    </xf>
    <xf numFmtId="3" fontId="8" fillId="8" borderId="16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>
      <alignment vertical="center"/>
    </xf>
    <xf numFmtId="41" fontId="11" fillId="4" borderId="1" xfId="1" applyFont="1" applyFill="1" applyBorder="1">
      <alignment vertical="center"/>
    </xf>
    <xf numFmtId="0" fontId="11" fillId="4" borderId="1" xfId="0" applyFont="1" applyFill="1" applyBorder="1">
      <alignment vertical="center"/>
    </xf>
    <xf numFmtId="177" fontId="11" fillId="0" borderId="1" xfId="0" applyNumberFormat="1" applyFont="1" applyBorder="1">
      <alignment vertical="center"/>
    </xf>
    <xf numFmtId="0" fontId="11" fillId="0" borderId="1" xfId="0" applyFont="1" applyBorder="1">
      <alignment vertical="center"/>
    </xf>
    <xf numFmtId="0" fontId="11" fillId="3" borderId="8" xfId="0" applyFont="1" applyFill="1" applyBorder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41" fontId="0" fillId="4" borderId="1" xfId="1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21"/>
  <sheetViews>
    <sheetView view="pageBreakPreview" zoomScale="115" zoomScaleNormal="100" zoomScaleSheetLayoutView="115" workbookViewId="0">
      <selection activeCell="D2" sqref="D2:E2"/>
    </sheetView>
  </sheetViews>
  <sheetFormatPr defaultRowHeight="16.5" x14ac:dyDescent="0.3"/>
  <cols>
    <col min="2" max="2" width="15.5" customWidth="1"/>
    <col min="3" max="3" width="11.625" customWidth="1"/>
    <col min="4" max="4" width="12.5" customWidth="1"/>
    <col min="5" max="6" width="11.25" customWidth="1"/>
    <col min="7" max="7" width="39" customWidth="1"/>
    <col min="8" max="8" width="13" customWidth="1"/>
    <col min="11" max="11" width="11.625" bestFit="1" customWidth="1"/>
  </cols>
  <sheetData>
    <row r="1" spans="1:12" ht="25.5" customHeight="1" x14ac:dyDescent="0.3">
      <c r="A1" s="57" t="s">
        <v>0</v>
      </c>
      <c r="B1" s="58"/>
      <c r="C1" s="58"/>
      <c r="D1" s="58"/>
      <c r="E1" s="58"/>
      <c r="F1" s="59"/>
      <c r="G1" s="2"/>
      <c r="H1" s="2"/>
      <c r="I1" s="2"/>
      <c r="J1" s="2"/>
      <c r="K1" s="2"/>
      <c r="L1" s="2"/>
    </row>
    <row r="2" spans="1:12" ht="25.5" customHeight="1" x14ac:dyDescent="0.3">
      <c r="A2" s="5" t="s">
        <v>1</v>
      </c>
      <c r="B2" s="28" t="s">
        <v>61</v>
      </c>
      <c r="C2" s="6"/>
      <c r="D2" s="60" t="s">
        <v>17</v>
      </c>
      <c r="E2" s="61"/>
      <c r="F2" s="7"/>
      <c r="I2" s="18"/>
      <c r="J2" t="s">
        <v>24</v>
      </c>
    </row>
    <row r="3" spans="1:12" ht="25.5" customHeight="1" x14ac:dyDescent="0.3">
      <c r="A3" s="5" t="s">
        <v>5</v>
      </c>
      <c r="B3" s="15">
        <v>7369202325</v>
      </c>
      <c r="C3" s="6"/>
      <c r="D3" s="3" t="s">
        <v>16</v>
      </c>
      <c r="E3" s="12">
        <v>0.72950000000000004</v>
      </c>
      <c r="F3" s="7"/>
    </row>
    <row r="4" spans="1:12" ht="12.75" customHeight="1" x14ac:dyDescent="0.3">
      <c r="A4" s="8"/>
      <c r="B4" s="6"/>
      <c r="C4" s="6"/>
      <c r="D4" s="6"/>
      <c r="E4" s="6"/>
      <c r="F4" s="7"/>
    </row>
    <row r="5" spans="1:12" ht="25.5" customHeight="1" x14ac:dyDescent="0.3">
      <c r="A5" s="5"/>
      <c r="B5" s="4" t="s">
        <v>6</v>
      </c>
      <c r="C5" s="4" t="s">
        <v>9</v>
      </c>
      <c r="D5" s="4" t="s">
        <v>7</v>
      </c>
      <c r="E5" s="3" t="s">
        <v>8</v>
      </c>
      <c r="F5" s="9" t="s">
        <v>10</v>
      </c>
      <c r="H5" s="1" t="s">
        <v>12</v>
      </c>
    </row>
    <row r="6" spans="1:12" ht="25.5" customHeight="1" x14ac:dyDescent="0.3">
      <c r="A6" s="5" t="s">
        <v>2</v>
      </c>
      <c r="B6" s="15">
        <v>5378493000</v>
      </c>
      <c r="C6" s="14">
        <v>100</v>
      </c>
      <c r="D6" s="26">
        <f>ROUND(C6/100*70,2)</f>
        <v>70</v>
      </c>
      <c r="E6" s="3">
        <f>ROUND(30-(0.88-(H6))*100,2)</f>
        <v>15</v>
      </c>
      <c r="F6" s="19">
        <f>D6+E6</f>
        <v>85</v>
      </c>
      <c r="G6" t="s">
        <v>62</v>
      </c>
      <c r="H6" s="13">
        <f>ROUND(B6/B3,3)</f>
        <v>0.73</v>
      </c>
    </row>
    <row r="7" spans="1:12" ht="25.5" customHeight="1" x14ac:dyDescent="0.3">
      <c r="A7" s="5" t="s">
        <v>3</v>
      </c>
      <c r="B7" s="15">
        <v>5384185000</v>
      </c>
      <c r="C7" s="14">
        <v>100</v>
      </c>
      <c r="D7" s="26">
        <f>ROUND(C7/100*70,2)</f>
        <v>70</v>
      </c>
      <c r="E7" s="3">
        <f t="shared" ref="E7:E8" si="0">ROUND(30-(0.88-(H7))*100,2)</f>
        <v>15.1</v>
      </c>
      <c r="F7" s="19">
        <f t="shared" ref="F7:F8" si="1">D7+E7</f>
        <v>85.1</v>
      </c>
      <c r="G7" t="s">
        <v>63</v>
      </c>
      <c r="H7" s="13">
        <f>ROUND(B7/B3,3)</f>
        <v>0.73099999999999998</v>
      </c>
    </row>
    <row r="8" spans="1:12" ht="25.5" customHeight="1" x14ac:dyDescent="0.3">
      <c r="A8" s="5" t="s">
        <v>4</v>
      </c>
      <c r="B8" s="15">
        <v>5387848000</v>
      </c>
      <c r="C8" s="14">
        <v>100</v>
      </c>
      <c r="D8" s="26">
        <f>ROUND(C8/100*70,2)</f>
        <v>70</v>
      </c>
      <c r="E8" s="3">
        <f t="shared" si="0"/>
        <v>15.1</v>
      </c>
      <c r="F8" s="19">
        <f t="shared" si="1"/>
        <v>85.1</v>
      </c>
      <c r="G8" t="s">
        <v>64</v>
      </c>
      <c r="H8" s="13">
        <f>ROUND(B8/B3,3)</f>
        <v>0.73099999999999998</v>
      </c>
    </row>
    <row r="9" spans="1:12" ht="25.5" customHeight="1" thickBot="1" x14ac:dyDescent="0.35">
      <c r="A9" s="10"/>
      <c r="B9" s="16">
        <v>5396170000</v>
      </c>
      <c r="C9" s="17">
        <v>100</v>
      </c>
      <c r="D9" s="26">
        <f>ROUND(C9/100*70,2)</f>
        <v>70</v>
      </c>
      <c r="E9" s="3">
        <f t="shared" ref="E9" si="2">ROUND(30-(0.88-(H9))*100,2)</f>
        <v>15.2</v>
      </c>
      <c r="F9" s="19">
        <f t="shared" ref="F9" si="3">D9+E9</f>
        <v>85.2</v>
      </c>
      <c r="H9" s="13">
        <f>ROUND(B9/B3,3)</f>
        <v>0.73199999999999998</v>
      </c>
    </row>
    <row r="11" spans="1:12" ht="17.25" thickBot="1" x14ac:dyDescent="0.35"/>
    <row r="12" spans="1:12" ht="25.5" customHeight="1" x14ac:dyDescent="0.3">
      <c r="A12" s="57" t="s">
        <v>15</v>
      </c>
      <c r="B12" s="58"/>
      <c r="C12" s="58"/>
      <c r="D12" s="58"/>
      <c r="E12" s="58"/>
      <c r="F12" s="59"/>
      <c r="G12" s="2"/>
      <c r="H12" s="2"/>
      <c r="K12" s="62"/>
      <c r="L12" s="62"/>
    </row>
    <row r="13" spans="1:12" ht="25.5" customHeight="1" x14ac:dyDescent="0.3">
      <c r="A13" s="5" t="s">
        <v>1</v>
      </c>
      <c r="B13" s="28" t="s">
        <v>49</v>
      </c>
      <c r="C13" s="6"/>
      <c r="D13" s="60" t="s">
        <v>18</v>
      </c>
      <c r="E13" s="61"/>
      <c r="F13" s="7"/>
    </row>
    <row r="14" spans="1:12" ht="25.5" customHeight="1" x14ac:dyDescent="0.3">
      <c r="A14" s="5" t="s">
        <v>5</v>
      </c>
      <c r="B14" s="15">
        <v>1090401250</v>
      </c>
      <c r="C14" s="6"/>
      <c r="D14" s="3" t="s">
        <v>16</v>
      </c>
      <c r="E14" s="12">
        <v>0.72950000000000004</v>
      </c>
      <c r="F14" s="7"/>
    </row>
    <row r="15" spans="1:12" ht="25.5" customHeight="1" x14ac:dyDescent="0.3">
      <c r="A15" s="8"/>
      <c r="B15" s="6"/>
      <c r="C15" s="6"/>
      <c r="D15" s="6"/>
      <c r="E15" s="6"/>
      <c r="F15" s="7"/>
    </row>
    <row r="16" spans="1:12" ht="25.5" customHeight="1" x14ac:dyDescent="0.3">
      <c r="A16" s="5"/>
      <c r="B16" s="4" t="s">
        <v>6</v>
      </c>
      <c r="C16" s="4" t="s">
        <v>9</v>
      </c>
      <c r="D16" s="4" t="s">
        <v>7</v>
      </c>
      <c r="E16" s="3" t="s">
        <v>8</v>
      </c>
      <c r="F16" s="9" t="s">
        <v>10</v>
      </c>
      <c r="H16" s="1" t="s">
        <v>12</v>
      </c>
    </row>
    <row r="17" spans="1:8" ht="25.5" customHeight="1" x14ac:dyDescent="0.3">
      <c r="A17" s="5" t="s">
        <v>34</v>
      </c>
      <c r="B17" s="15">
        <v>795657000</v>
      </c>
      <c r="C17" s="14">
        <v>100</v>
      </c>
      <c r="D17" s="26">
        <f>ROUND(C17/100*70,2)</f>
        <v>70</v>
      </c>
      <c r="E17" s="3">
        <f>ROUND(30-(0.88-(H17))*100,2)</f>
        <v>15</v>
      </c>
      <c r="F17" s="48">
        <f>D17+E17</f>
        <v>85</v>
      </c>
      <c r="G17" t="s">
        <v>50</v>
      </c>
      <c r="H17" s="13">
        <f>ROUND(B17/B14,3)</f>
        <v>0.73</v>
      </c>
    </row>
    <row r="18" spans="1:8" ht="25.5" customHeight="1" x14ac:dyDescent="0.3">
      <c r="A18" s="5" t="s">
        <v>3</v>
      </c>
      <c r="B18" s="15">
        <v>795763294</v>
      </c>
      <c r="C18" s="14">
        <v>100</v>
      </c>
      <c r="D18" s="26">
        <f>ROUND(C18/100*70,2)</f>
        <v>70</v>
      </c>
      <c r="E18" s="3">
        <f t="shared" ref="E18:E19" si="4">ROUND(30-(0.88-(H18))*100,2)</f>
        <v>15</v>
      </c>
      <c r="F18" s="48">
        <f t="shared" ref="F18:F19" si="5">D18+E18</f>
        <v>85</v>
      </c>
      <c r="G18" t="s">
        <v>51</v>
      </c>
      <c r="H18" s="13">
        <f>ROUND(B18/B14,3)</f>
        <v>0.73</v>
      </c>
    </row>
    <row r="19" spans="1:8" ht="25.5" customHeight="1" x14ac:dyDescent="0.3">
      <c r="A19" s="5" t="s">
        <v>4</v>
      </c>
      <c r="B19" s="15">
        <v>796107000</v>
      </c>
      <c r="C19" s="14">
        <v>100</v>
      </c>
      <c r="D19" s="26">
        <f>ROUND(C19/100*70,2)</f>
        <v>70</v>
      </c>
      <c r="E19" s="3">
        <f t="shared" si="4"/>
        <v>15</v>
      </c>
      <c r="F19" s="48">
        <f t="shared" si="5"/>
        <v>85</v>
      </c>
      <c r="G19" t="s">
        <v>52</v>
      </c>
      <c r="H19" s="13">
        <f>ROUND(B19/B14,3)</f>
        <v>0.73</v>
      </c>
    </row>
    <row r="20" spans="1:8" ht="25.5" customHeight="1" x14ac:dyDescent="0.3">
      <c r="A20" s="5" t="s">
        <v>35</v>
      </c>
      <c r="B20" s="15">
        <v>796239000</v>
      </c>
      <c r="C20" s="14">
        <v>100</v>
      </c>
      <c r="D20" s="26">
        <f>ROUND(C20/100*70,2)</f>
        <v>70</v>
      </c>
      <c r="E20" s="3">
        <f t="shared" ref="E20:E21" si="6">ROUND(30-(0.88-(H20))*100,2)</f>
        <v>15</v>
      </c>
      <c r="F20" s="48">
        <f t="shared" ref="F20:F21" si="7">D20+E20</f>
        <v>85</v>
      </c>
      <c r="G20" t="s">
        <v>53</v>
      </c>
      <c r="H20" s="13">
        <f>ROUND(B20/B14,3)</f>
        <v>0.73</v>
      </c>
    </row>
    <row r="21" spans="1:8" ht="25.5" customHeight="1" x14ac:dyDescent="0.3">
      <c r="A21" s="5" t="s">
        <v>26</v>
      </c>
      <c r="B21" s="15">
        <v>796242130</v>
      </c>
      <c r="C21" s="14">
        <v>100</v>
      </c>
      <c r="D21" s="26">
        <f>ROUND(C21/100*70,2)</f>
        <v>70</v>
      </c>
      <c r="E21" s="3">
        <f t="shared" si="6"/>
        <v>15</v>
      </c>
      <c r="F21" s="19">
        <f t="shared" si="7"/>
        <v>85</v>
      </c>
      <c r="G21" t="s">
        <v>54</v>
      </c>
      <c r="H21" s="13">
        <f>ROUND(B21/B14,3)</f>
        <v>0.73</v>
      </c>
    </row>
  </sheetData>
  <mergeCells count="5">
    <mergeCell ref="A1:F1"/>
    <mergeCell ref="A12:F12"/>
    <mergeCell ref="D2:E2"/>
    <mergeCell ref="D13:E13"/>
    <mergeCell ref="K12:L12"/>
  </mergeCells>
  <phoneticPr fontId="2" type="noConversion"/>
  <pageMargins left="0.7" right="0.7" top="0.75" bottom="0.75" header="0.3" footer="0.3"/>
  <pageSetup paperSize="9" scale="6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L22"/>
  <sheetViews>
    <sheetView tabSelected="1" view="pageBreakPreview" zoomScale="145" zoomScaleNormal="100" zoomScaleSheetLayoutView="145" workbookViewId="0">
      <selection activeCell="F14" sqref="F14"/>
    </sheetView>
  </sheetViews>
  <sheetFormatPr defaultRowHeight="16.5" x14ac:dyDescent="0.3"/>
  <cols>
    <col min="2" max="2" width="15.5" customWidth="1"/>
    <col min="3" max="3" width="11.625" customWidth="1"/>
    <col min="4" max="4" width="12.5" customWidth="1"/>
    <col min="5" max="6" width="11.25" customWidth="1"/>
    <col min="7" max="7" width="24.25" customWidth="1"/>
    <col min="8" max="8" width="13" customWidth="1"/>
  </cols>
  <sheetData>
    <row r="1" spans="1:12" ht="25.5" customHeight="1" x14ac:dyDescent="0.3">
      <c r="A1" s="57" t="s">
        <v>0</v>
      </c>
      <c r="B1" s="58"/>
      <c r="C1" s="58"/>
      <c r="D1" s="58"/>
      <c r="E1" s="58"/>
      <c r="F1" s="59"/>
      <c r="G1" s="2"/>
      <c r="H1" s="2"/>
      <c r="I1" s="2"/>
      <c r="J1" s="2"/>
      <c r="K1" s="2"/>
      <c r="L1" s="2"/>
    </row>
    <row r="2" spans="1:12" ht="25.5" customHeight="1" x14ac:dyDescent="0.3">
      <c r="A2" s="5" t="s">
        <v>1</v>
      </c>
      <c r="B2" s="28">
        <v>569</v>
      </c>
      <c r="C2" s="6"/>
      <c r="D2" s="63" t="s">
        <v>19</v>
      </c>
      <c r="E2" s="64"/>
      <c r="F2" s="7"/>
      <c r="I2" s="18"/>
      <c r="J2" t="s">
        <v>24</v>
      </c>
    </row>
    <row r="3" spans="1:12" ht="25.5" customHeight="1" x14ac:dyDescent="0.3">
      <c r="A3" s="5" t="s">
        <v>5</v>
      </c>
      <c r="B3" s="15">
        <v>2059810100</v>
      </c>
      <c r="C3" s="6"/>
      <c r="D3" s="3" t="s">
        <v>16</v>
      </c>
      <c r="E3" s="12">
        <v>0.80449999999999999</v>
      </c>
      <c r="F3" s="7"/>
    </row>
    <row r="4" spans="1:12" ht="12.75" customHeight="1" x14ac:dyDescent="0.3">
      <c r="A4" s="8"/>
      <c r="B4" s="6"/>
      <c r="C4" s="6"/>
      <c r="D4" s="6"/>
      <c r="E4" s="6"/>
      <c r="F4" s="7"/>
    </row>
    <row r="5" spans="1:12" ht="25.5" customHeight="1" x14ac:dyDescent="0.3">
      <c r="A5" s="5"/>
      <c r="B5" s="4" t="s">
        <v>6</v>
      </c>
      <c r="C5" s="4" t="s">
        <v>9</v>
      </c>
      <c r="D5" s="4" t="s">
        <v>7</v>
      </c>
      <c r="E5" s="3" t="s">
        <v>8</v>
      </c>
      <c r="F5" s="9" t="s">
        <v>10</v>
      </c>
      <c r="H5" s="1" t="s">
        <v>12</v>
      </c>
    </row>
    <row r="6" spans="1:12" ht="25.5" customHeight="1" x14ac:dyDescent="0.3">
      <c r="A6" s="5" t="s">
        <v>2</v>
      </c>
      <c r="B6" s="15">
        <v>1657449000</v>
      </c>
      <c r="C6" s="14">
        <v>100</v>
      </c>
      <c r="D6" s="26">
        <f>ROUND(C6/100*60,2)</f>
        <v>60</v>
      </c>
      <c r="E6" s="3">
        <f>ROUND(40-2*(0.88-(H6))*100,2)</f>
        <v>25</v>
      </c>
      <c r="F6" s="20">
        <f>D6+E6</f>
        <v>85</v>
      </c>
      <c r="G6" s="29" t="s">
        <v>65</v>
      </c>
      <c r="H6" s="13">
        <f>ROUND(B6/B3,3)</f>
        <v>0.80500000000000005</v>
      </c>
    </row>
    <row r="7" spans="1:12" ht="25.5" customHeight="1" x14ac:dyDescent="0.3">
      <c r="A7" s="5" t="s">
        <v>3</v>
      </c>
      <c r="B7" s="15">
        <v>1657473000</v>
      </c>
      <c r="C7" s="14">
        <v>100</v>
      </c>
      <c r="D7" s="26">
        <f>ROUND(C7/100*60,2)</f>
        <v>60</v>
      </c>
      <c r="E7" s="3">
        <f t="shared" ref="E7:E8" si="0">ROUND(40-2*(0.88-(H7))*100,2)</f>
        <v>25</v>
      </c>
      <c r="F7" s="20">
        <f t="shared" ref="F7:F8" si="1">D7+E7</f>
        <v>85</v>
      </c>
      <c r="G7" s="29" t="s">
        <v>66</v>
      </c>
      <c r="H7" s="13">
        <f>ROUND(B7/B3,3)</f>
        <v>0.80500000000000005</v>
      </c>
    </row>
    <row r="8" spans="1:12" ht="25.5" customHeight="1" x14ac:dyDescent="0.3">
      <c r="A8" s="5" t="s">
        <v>4</v>
      </c>
      <c r="B8" s="15">
        <v>1657600000</v>
      </c>
      <c r="C8" s="14">
        <v>100</v>
      </c>
      <c r="D8" s="26">
        <f>ROUND(C8/100*60,2)</f>
        <v>60</v>
      </c>
      <c r="E8" s="3">
        <f t="shared" si="0"/>
        <v>25</v>
      </c>
      <c r="F8" s="20">
        <f t="shared" si="1"/>
        <v>85</v>
      </c>
      <c r="G8" s="29" t="s">
        <v>55</v>
      </c>
      <c r="H8" s="13">
        <f>ROUND(B8/B3,3)</f>
        <v>0.80500000000000005</v>
      </c>
    </row>
    <row r="9" spans="1:12" ht="25.5" customHeight="1" thickBot="1" x14ac:dyDescent="0.35">
      <c r="A9" s="10" t="s">
        <v>11</v>
      </c>
      <c r="B9" s="16"/>
      <c r="C9" s="17"/>
      <c r="D9" s="27"/>
      <c r="E9" s="11"/>
      <c r="F9" s="21"/>
      <c r="H9" s="13">
        <f>ROUND(B9/B3,3)</f>
        <v>0</v>
      </c>
    </row>
    <row r="11" spans="1:12" ht="17.25" thickBot="1" x14ac:dyDescent="0.35"/>
    <row r="12" spans="1:12" ht="25.5" customHeight="1" x14ac:dyDescent="0.3">
      <c r="A12" s="57" t="s">
        <v>15</v>
      </c>
      <c r="B12" s="58"/>
      <c r="C12" s="58"/>
      <c r="D12" s="58"/>
      <c r="E12" s="58"/>
      <c r="F12" s="59"/>
      <c r="G12" s="2"/>
      <c r="H12" s="2"/>
    </row>
    <row r="13" spans="1:12" ht="25.5" customHeight="1" x14ac:dyDescent="0.3">
      <c r="A13" s="5" t="s">
        <v>1</v>
      </c>
      <c r="B13" s="28"/>
      <c r="C13" s="6"/>
      <c r="D13" s="63" t="s">
        <v>21</v>
      </c>
      <c r="E13" s="64"/>
      <c r="F13" s="7"/>
    </row>
    <row r="14" spans="1:12" ht="25.5" customHeight="1" x14ac:dyDescent="0.3">
      <c r="A14" s="5" t="s">
        <v>5</v>
      </c>
      <c r="B14" s="56"/>
      <c r="C14" s="6"/>
      <c r="D14" s="3" t="s">
        <v>16</v>
      </c>
      <c r="E14" s="12">
        <v>0.82950000000000002</v>
      </c>
      <c r="F14" s="7"/>
    </row>
    <row r="15" spans="1:12" ht="25.5" customHeight="1" x14ac:dyDescent="0.3">
      <c r="A15" s="8"/>
      <c r="B15" s="6"/>
      <c r="C15" s="6"/>
      <c r="D15" s="6"/>
      <c r="E15" s="6"/>
      <c r="F15" s="7"/>
    </row>
    <row r="16" spans="1:12" ht="25.5" customHeight="1" x14ac:dyDescent="0.3">
      <c r="A16" s="5"/>
      <c r="B16" s="4" t="s">
        <v>6</v>
      </c>
      <c r="C16" s="4" t="s">
        <v>9</v>
      </c>
      <c r="D16" s="4" t="s">
        <v>7</v>
      </c>
      <c r="E16" s="3" t="s">
        <v>8</v>
      </c>
      <c r="F16" s="9" t="s">
        <v>10</v>
      </c>
      <c r="H16" s="1" t="s">
        <v>12</v>
      </c>
    </row>
    <row r="17" spans="1:8" ht="25.5" customHeight="1" x14ac:dyDescent="0.3">
      <c r="A17" s="5" t="s">
        <v>2</v>
      </c>
      <c r="B17" s="15">
        <v>856265000</v>
      </c>
      <c r="C17" s="14">
        <v>100</v>
      </c>
      <c r="D17" s="26">
        <f>ROUND(C17/100*50,2)</f>
        <v>50</v>
      </c>
      <c r="E17" s="3" t="e">
        <f t="shared" ref="E17:E21" si="2">ROUND(50-3*(0.88-(H17))*100,2)</f>
        <v>#DIV/0!</v>
      </c>
      <c r="F17" s="20" t="e">
        <f>D17+E17</f>
        <v>#DIV/0!</v>
      </c>
      <c r="G17" t="s">
        <v>56</v>
      </c>
      <c r="H17" s="13" t="e">
        <f>ROUND(B17/B14,3)</f>
        <v>#DIV/0!</v>
      </c>
    </row>
    <row r="18" spans="1:8" ht="25.5" customHeight="1" x14ac:dyDescent="0.3">
      <c r="A18" s="5" t="s">
        <v>3</v>
      </c>
      <c r="B18" s="15">
        <v>856296220</v>
      </c>
      <c r="C18" s="14">
        <v>100</v>
      </c>
      <c r="D18" s="26">
        <f>ROUND(C18/100*50,2)</f>
        <v>50</v>
      </c>
      <c r="E18" s="3" t="e">
        <f t="shared" si="2"/>
        <v>#DIV/0!</v>
      </c>
      <c r="F18" s="20" t="e">
        <f t="shared" ref="F18:F21" si="3">D18+E18</f>
        <v>#DIV/0!</v>
      </c>
      <c r="G18" t="s">
        <v>57</v>
      </c>
      <c r="H18" s="13" t="e">
        <f>ROUND(B18/B14,3)</f>
        <v>#DIV/0!</v>
      </c>
    </row>
    <row r="19" spans="1:8" ht="25.5" customHeight="1" x14ac:dyDescent="0.3">
      <c r="A19" s="5" t="s">
        <v>4</v>
      </c>
      <c r="B19" s="15">
        <v>856393582</v>
      </c>
      <c r="C19" s="14">
        <v>100</v>
      </c>
      <c r="D19" s="26">
        <f>ROUND(C19/100*50,2)</f>
        <v>50</v>
      </c>
      <c r="E19" s="3" t="e">
        <f t="shared" si="2"/>
        <v>#DIV/0!</v>
      </c>
      <c r="F19" s="20" t="e">
        <f t="shared" si="3"/>
        <v>#DIV/0!</v>
      </c>
      <c r="G19" t="s">
        <v>58</v>
      </c>
      <c r="H19" s="13" t="e">
        <f>ROUND(B19/B14,3)</f>
        <v>#DIV/0!</v>
      </c>
    </row>
    <row r="20" spans="1:8" ht="25.5" customHeight="1" x14ac:dyDescent="0.3">
      <c r="A20" s="5" t="s">
        <v>13</v>
      </c>
      <c r="B20" s="15">
        <v>856458000</v>
      </c>
      <c r="C20" s="14">
        <v>100</v>
      </c>
      <c r="D20" s="26">
        <f>ROUND(C20/100*50,2)</f>
        <v>50</v>
      </c>
      <c r="E20" s="3" t="e">
        <f t="shared" si="2"/>
        <v>#DIV/0!</v>
      </c>
      <c r="F20" s="20" t="e">
        <f t="shared" si="3"/>
        <v>#DIV/0!</v>
      </c>
      <c r="G20" t="s">
        <v>59</v>
      </c>
      <c r="H20" s="13" t="e">
        <f>ROUND(B20/B14,3)</f>
        <v>#DIV/0!</v>
      </c>
    </row>
    <row r="21" spans="1:8" ht="25.5" customHeight="1" x14ac:dyDescent="0.3">
      <c r="A21" s="5" t="s">
        <v>14</v>
      </c>
      <c r="B21" s="15">
        <v>856491000</v>
      </c>
      <c r="C21" s="14">
        <v>100</v>
      </c>
      <c r="D21" s="26">
        <f>ROUND(C21/100*50,2)</f>
        <v>50</v>
      </c>
      <c r="E21" s="3" t="e">
        <f t="shared" si="2"/>
        <v>#DIV/0!</v>
      </c>
      <c r="F21" s="20" t="e">
        <f t="shared" si="3"/>
        <v>#DIV/0!</v>
      </c>
      <c r="G21" t="s">
        <v>60</v>
      </c>
      <c r="H21" s="13" t="e">
        <f>ROUND(B21/B14,3)</f>
        <v>#DIV/0!</v>
      </c>
    </row>
    <row r="22" spans="1:8" ht="25.5" customHeight="1" thickBot="1" x14ac:dyDescent="0.35">
      <c r="A22" s="10" t="s">
        <v>11</v>
      </c>
      <c r="B22" s="16"/>
      <c r="C22" s="17"/>
      <c r="D22" s="27"/>
      <c r="E22" s="11"/>
      <c r="F22" s="21"/>
      <c r="H22" s="13" t="e">
        <f>ROUND(B22/B14,3)</f>
        <v>#DIV/0!</v>
      </c>
    </row>
  </sheetData>
  <mergeCells count="4">
    <mergeCell ref="A1:F1"/>
    <mergeCell ref="D2:E2"/>
    <mergeCell ref="A12:F12"/>
    <mergeCell ref="D13:E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L24"/>
  <sheetViews>
    <sheetView workbookViewId="0">
      <selection activeCell="D22" sqref="D22"/>
    </sheetView>
  </sheetViews>
  <sheetFormatPr defaultRowHeight="16.5" x14ac:dyDescent="0.3"/>
  <cols>
    <col min="2" max="2" width="15.5" customWidth="1"/>
    <col min="3" max="3" width="11.625" customWidth="1"/>
    <col min="4" max="4" width="12.5" customWidth="1"/>
    <col min="5" max="6" width="11.25" customWidth="1"/>
    <col min="7" max="7" width="25.75" customWidth="1"/>
    <col min="8" max="8" width="13" customWidth="1"/>
  </cols>
  <sheetData>
    <row r="1" spans="1:12" ht="25.5" customHeight="1" x14ac:dyDescent="0.3">
      <c r="A1" s="57" t="s">
        <v>0</v>
      </c>
      <c r="B1" s="58"/>
      <c r="C1" s="58"/>
      <c r="D1" s="58"/>
      <c r="E1" s="58"/>
      <c r="F1" s="59"/>
      <c r="G1" s="2"/>
      <c r="H1" s="2"/>
      <c r="I1" s="2"/>
      <c r="J1" s="2"/>
      <c r="K1" s="2"/>
      <c r="L1" s="2"/>
    </row>
    <row r="2" spans="1:12" ht="25.5" customHeight="1" x14ac:dyDescent="0.3">
      <c r="A2" s="5" t="s">
        <v>1</v>
      </c>
      <c r="B2" s="28" t="s">
        <v>37</v>
      </c>
      <c r="C2" s="6"/>
      <c r="D2" s="65" t="s">
        <v>20</v>
      </c>
      <c r="E2" s="66"/>
      <c r="F2" s="7"/>
      <c r="I2" s="18"/>
      <c r="J2" t="s">
        <v>24</v>
      </c>
    </row>
    <row r="3" spans="1:12" ht="25.5" customHeight="1" x14ac:dyDescent="0.3">
      <c r="A3" s="5" t="s">
        <v>5</v>
      </c>
      <c r="B3" s="15">
        <v>2264442250</v>
      </c>
      <c r="C3" s="6"/>
      <c r="D3" s="3" t="s">
        <v>16</v>
      </c>
      <c r="E3" s="12">
        <v>0.82950000000000002</v>
      </c>
      <c r="F3" s="7"/>
    </row>
    <row r="4" spans="1:12" ht="12.75" customHeight="1" x14ac:dyDescent="0.3">
      <c r="A4" s="8"/>
      <c r="B4" s="6"/>
      <c r="C4" s="6"/>
      <c r="D4" s="6"/>
      <c r="E4" s="6"/>
      <c r="F4" s="7"/>
    </row>
    <row r="5" spans="1:12" ht="25.5" customHeight="1" x14ac:dyDescent="0.3">
      <c r="A5" s="5"/>
      <c r="B5" s="4" t="s">
        <v>6</v>
      </c>
      <c r="C5" s="4" t="s">
        <v>36</v>
      </c>
      <c r="D5" s="4" t="s">
        <v>7</v>
      </c>
      <c r="E5" s="3" t="s">
        <v>8</v>
      </c>
      <c r="F5" s="9" t="s">
        <v>10</v>
      </c>
      <c r="H5" s="1" t="s">
        <v>12</v>
      </c>
    </row>
    <row r="6" spans="1:12" ht="25.5" customHeight="1" x14ac:dyDescent="0.3">
      <c r="A6" s="5" t="s">
        <v>2</v>
      </c>
      <c r="B6" s="15">
        <v>1878680000</v>
      </c>
      <c r="C6" s="14">
        <v>100</v>
      </c>
      <c r="D6" s="26">
        <f>ROUND(C6/100*50,2)</f>
        <v>50</v>
      </c>
      <c r="E6" s="3">
        <f>ROUND(50-3*(0.88-(H6))*100,2)</f>
        <v>35</v>
      </c>
      <c r="F6" s="22">
        <f>D6+E6</f>
        <v>85</v>
      </c>
      <c r="G6" s="54" t="s">
        <v>38</v>
      </c>
      <c r="H6" s="13">
        <f>ROUND(B6/B3,3)</f>
        <v>0.83</v>
      </c>
    </row>
    <row r="7" spans="1:12" ht="25.5" customHeight="1" x14ac:dyDescent="0.3">
      <c r="A7" s="5" t="s">
        <v>3</v>
      </c>
      <c r="B7" s="49">
        <v>1879142600</v>
      </c>
      <c r="C7" s="50">
        <v>100</v>
      </c>
      <c r="D7" s="51">
        <f t="shared" ref="D7:D8" si="0">ROUND(C7/100*50,2)</f>
        <v>50</v>
      </c>
      <c r="E7" s="52">
        <f t="shared" ref="E7:E8" si="1">ROUND(50-3*(0.88-(H7))*100,2)</f>
        <v>35</v>
      </c>
      <c r="F7" s="53">
        <f t="shared" ref="F7:F8" si="2">D7+E7</f>
        <v>85</v>
      </c>
      <c r="G7" s="55" t="s">
        <v>39</v>
      </c>
      <c r="H7" s="13">
        <f>ROUND(B7/B3,3)</f>
        <v>0.83</v>
      </c>
    </row>
    <row r="8" spans="1:12" ht="25.5" customHeight="1" x14ac:dyDescent="0.3">
      <c r="A8" s="5" t="s">
        <v>4</v>
      </c>
      <c r="B8" s="49">
        <v>1879850000</v>
      </c>
      <c r="C8" s="50">
        <v>100</v>
      </c>
      <c r="D8" s="51">
        <f t="shared" si="0"/>
        <v>50</v>
      </c>
      <c r="E8" s="52">
        <f t="shared" si="1"/>
        <v>35</v>
      </c>
      <c r="F8" s="53">
        <f t="shared" si="2"/>
        <v>85</v>
      </c>
      <c r="G8" s="55" t="s">
        <v>40</v>
      </c>
      <c r="H8" s="13">
        <f>ROUND(B8/B3,3)</f>
        <v>0.83</v>
      </c>
    </row>
    <row r="9" spans="1:12" ht="25.5" customHeight="1" x14ac:dyDescent="0.3">
      <c r="A9" s="5"/>
      <c r="B9" s="15">
        <v>1880344000</v>
      </c>
      <c r="C9" s="14">
        <v>100</v>
      </c>
      <c r="D9" s="26">
        <f>ROUND(C9/100*50,2)</f>
        <v>50</v>
      </c>
      <c r="E9" s="3">
        <f>ROUND(50-3*(0.88-(H9))*100,2)</f>
        <v>35</v>
      </c>
      <c r="F9" s="22">
        <f t="shared" ref="F9:F11" si="3">D9+E9</f>
        <v>85</v>
      </c>
      <c r="G9" s="29" t="s">
        <v>41</v>
      </c>
      <c r="H9" s="13">
        <f>ROUND(B9/B3,3)</f>
        <v>0.83</v>
      </c>
    </row>
    <row r="10" spans="1:12" ht="25.5" customHeight="1" x14ac:dyDescent="0.3">
      <c r="A10" s="5"/>
      <c r="B10" s="15"/>
      <c r="C10" s="14"/>
      <c r="D10" s="26">
        <f>ROUND(C10/100*50,2)</f>
        <v>0</v>
      </c>
      <c r="E10" s="3">
        <f>ROUND(50-3*(0.88-(H10))*100,2)</f>
        <v>-214</v>
      </c>
      <c r="F10" s="22">
        <f t="shared" si="3"/>
        <v>-214</v>
      </c>
      <c r="G10" s="29"/>
      <c r="H10" s="13">
        <f>ROUND(B10/B3,3)</f>
        <v>0</v>
      </c>
    </row>
    <row r="11" spans="1:12" ht="25.5" customHeight="1" thickBot="1" x14ac:dyDescent="0.35">
      <c r="A11" s="10"/>
      <c r="B11" s="16"/>
      <c r="C11" s="17"/>
      <c r="D11" s="27">
        <f>ROUND(C11/100*50,2)</f>
        <v>0</v>
      </c>
      <c r="E11" s="11">
        <f>ROUND(50-3*(0.88-(H11))*100,2)</f>
        <v>-214</v>
      </c>
      <c r="F11" s="23">
        <f t="shared" si="3"/>
        <v>-214</v>
      </c>
      <c r="H11" s="13">
        <f>ROUND(B11/B3,3)</f>
        <v>0</v>
      </c>
    </row>
    <row r="13" spans="1:12" ht="17.25" thickBot="1" x14ac:dyDescent="0.35"/>
    <row r="14" spans="1:12" ht="25.5" customHeight="1" x14ac:dyDescent="0.3">
      <c r="A14" s="57" t="s">
        <v>15</v>
      </c>
      <c r="B14" s="58"/>
      <c r="C14" s="58"/>
      <c r="D14" s="58"/>
      <c r="E14" s="58"/>
      <c r="F14" s="59"/>
      <c r="G14" s="2"/>
      <c r="H14" s="2"/>
    </row>
    <row r="15" spans="1:12" ht="25.5" customHeight="1" x14ac:dyDescent="0.3">
      <c r="A15" s="5" t="s">
        <v>1</v>
      </c>
      <c r="B15" s="28" t="s">
        <v>42</v>
      </c>
      <c r="C15" s="6"/>
      <c r="D15" s="65" t="s">
        <v>22</v>
      </c>
      <c r="E15" s="66"/>
      <c r="F15" s="7"/>
    </row>
    <row r="16" spans="1:12" ht="25.5" customHeight="1" x14ac:dyDescent="0.3">
      <c r="A16" s="5" t="s">
        <v>5</v>
      </c>
      <c r="B16" s="15">
        <v>600809600</v>
      </c>
      <c r="C16" s="6"/>
      <c r="D16" s="3" t="s">
        <v>16</v>
      </c>
      <c r="E16" s="12">
        <v>0.82950000000000002</v>
      </c>
      <c r="F16" s="7"/>
    </row>
    <row r="17" spans="1:8" ht="25.5" customHeight="1" x14ac:dyDescent="0.3">
      <c r="A17" s="8"/>
      <c r="B17" s="6"/>
      <c r="C17" s="6"/>
      <c r="D17" s="6"/>
      <c r="E17" s="6"/>
      <c r="F17" s="7"/>
    </row>
    <row r="18" spans="1:8" ht="25.5" customHeight="1" x14ac:dyDescent="0.3">
      <c r="A18" s="5"/>
      <c r="B18" s="4" t="s">
        <v>6</v>
      </c>
      <c r="C18" s="4" t="s">
        <v>9</v>
      </c>
      <c r="D18" s="4" t="s">
        <v>7</v>
      </c>
      <c r="E18" s="3" t="s">
        <v>8</v>
      </c>
      <c r="F18" s="9" t="s">
        <v>10</v>
      </c>
      <c r="H18" s="1" t="s">
        <v>12</v>
      </c>
    </row>
    <row r="19" spans="1:8" ht="25.5" customHeight="1" x14ac:dyDescent="0.3">
      <c r="A19" s="5" t="s">
        <v>2</v>
      </c>
      <c r="B19" s="15">
        <v>498457168</v>
      </c>
      <c r="C19" s="14">
        <v>100</v>
      </c>
      <c r="D19" s="26">
        <f>ROUND(C19/100*30,2)</f>
        <v>30</v>
      </c>
      <c r="E19" s="3">
        <f t="shared" ref="E19:E24" si="4">ROUND(70-3*(0.88-(H19))*100,2)</f>
        <v>55</v>
      </c>
      <c r="F19" s="22">
        <f>D19+E19</f>
        <v>85</v>
      </c>
      <c r="G19" t="s">
        <v>43</v>
      </c>
      <c r="H19" s="13">
        <f>ROUND(B19/B16,3)</f>
        <v>0.83</v>
      </c>
    </row>
    <row r="20" spans="1:8" ht="25.5" customHeight="1" x14ac:dyDescent="0.3">
      <c r="A20" s="5" t="s">
        <v>3</v>
      </c>
      <c r="B20" s="15">
        <v>498489000</v>
      </c>
      <c r="C20" s="14">
        <v>100</v>
      </c>
      <c r="D20" s="26">
        <f>ROUND(C20/100*30,2)</f>
        <v>30</v>
      </c>
      <c r="E20" s="3">
        <f t="shared" si="4"/>
        <v>55</v>
      </c>
      <c r="F20" s="22">
        <f t="shared" ref="F20:F24" si="5">D20+E20</f>
        <v>85</v>
      </c>
      <c r="G20" t="s">
        <v>44</v>
      </c>
      <c r="H20" s="13">
        <f>ROUND(B20/B16,3)</f>
        <v>0.83</v>
      </c>
    </row>
    <row r="21" spans="1:8" ht="25.5" customHeight="1" x14ac:dyDescent="0.3">
      <c r="A21" s="5" t="s">
        <v>4</v>
      </c>
      <c r="B21" s="15">
        <v>498584166</v>
      </c>
      <c r="C21" s="14">
        <v>100</v>
      </c>
      <c r="D21" s="26">
        <f>ROUND(C21/100*30,2)</f>
        <v>30</v>
      </c>
      <c r="E21" s="3">
        <f t="shared" si="4"/>
        <v>55</v>
      </c>
      <c r="F21" s="22">
        <f t="shared" si="5"/>
        <v>85</v>
      </c>
      <c r="G21" t="s">
        <v>45</v>
      </c>
      <c r="H21" s="13">
        <f>ROUND(B21/B16,3)</f>
        <v>0.83</v>
      </c>
    </row>
    <row r="22" spans="1:8" ht="25.5" customHeight="1" x14ac:dyDescent="0.3">
      <c r="A22" s="5" t="s">
        <v>13</v>
      </c>
      <c r="B22" s="15">
        <v>498654000</v>
      </c>
      <c r="C22" s="14">
        <v>100</v>
      </c>
      <c r="D22" s="26">
        <f>ROUND(C22/100*30,2)</f>
        <v>30</v>
      </c>
      <c r="E22" s="3">
        <f t="shared" si="4"/>
        <v>55</v>
      </c>
      <c r="F22" s="22">
        <f t="shared" si="5"/>
        <v>85</v>
      </c>
      <c r="G22" t="s">
        <v>46</v>
      </c>
      <c r="H22" s="13">
        <f>ROUND(B22/B16,3)</f>
        <v>0.83</v>
      </c>
    </row>
    <row r="23" spans="1:8" ht="25.5" customHeight="1" x14ac:dyDescent="0.3">
      <c r="A23" s="5" t="s">
        <v>14</v>
      </c>
      <c r="B23" s="15">
        <v>498696500</v>
      </c>
      <c r="C23" s="14">
        <v>100</v>
      </c>
      <c r="D23" s="26">
        <f>ROUND(C23/100*30,2)</f>
        <v>30</v>
      </c>
      <c r="E23" s="3">
        <f t="shared" si="4"/>
        <v>55</v>
      </c>
      <c r="F23" s="22">
        <f t="shared" si="5"/>
        <v>85</v>
      </c>
      <c r="G23" t="s">
        <v>47</v>
      </c>
      <c r="H23" s="13">
        <f>ROUND(B23/B16,3)</f>
        <v>0.83</v>
      </c>
    </row>
    <row r="24" spans="1:8" ht="25.5" customHeight="1" thickBot="1" x14ac:dyDescent="0.35">
      <c r="A24" s="10" t="s">
        <v>11</v>
      </c>
      <c r="B24" s="16">
        <v>498740000</v>
      </c>
      <c r="C24" s="17">
        <v>100</v>
      </c>
      <c r="D24" s="27">
        <f>ROUND(C24/100*30,3)</f>
        <v>30</v>
      </c>
      <c r="E24" s="11">
        <f t="shared" si="4"/>
        <v>55</v>
      </c>
      <c r="F24" s="23">
        <f t="shared" si="5"/>
        <v>85</v>
      </c>
      <c r="G24" t="s">
        <v>48</v>
      </c>
      <c r="H24" s="13">
        <f>ROUND(B24/B16,3)</f>
        <v>0.83</v>
      </c>
    </row>
  </sheetData>
  <mergeCells count="4">
    <mergeCell ref="A1:F1"/>
    <mergeCell ref="D2:E2"/>
    <mergeCell ref="A14:F14"/>
    <mergeCell ref="D15:E15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L22"/>
  <sheetViews>
    <sheetView workbookViewId="0">
      <selection activeCell="E15" sqref="E15"/>
    </sheetView>
  </sheetViews>
  <sheetFormatPr defaultRowHeight="16.5" x14ac:dyDescent="0.3"/>
  <cols>
    <col min="2" max="2" width="15.5" customWidth="1"/>
    <col min="3" max="3" width="11.625" customWidth="1"/>
    <col min="4" max="4" width="12.5" customWidth="1"/>
    <col min="5" max="6" width="11.25" customWidth="1"/>
    <col min="8" max="8" width="13" customWidth="1"/>
  </cols>
  <sheetData>
    <row r="1" spans="1:12" ht="25.5" customHeight="1" x14ac:dyDescent="0.3">
      <c r="A1" s="57" t="s">
        <v>0</v>
      </c>
      <c r="B1" s="58"/>
      <c r="C1" s="58"/>
      <c r="D1" s="58"/>
      <c r="E1" s="58"/>
      <c r="F1" s="59"/>
      <c r="G1" s="2"/>
      <c r="H1" s="2"/>
      <c r="I1" s="2"/>
      <c r="J1" s="2"/>
      <c r="K1" s="2"/>
      <c r="L1" s="2"/>
    </row>
    <row r="2" spans="1:12" ht="25.5" customHeight="1" x14ac:dyDescent="0.3">
      <c r="A2" s="5" t="s">
        <v>1</v>
      </c>
      <c r="B2" s="28">
        <v>250</v>
      </c>
      <c r="C2" s="6"/>
      <c r="D2" s="67" t="s">
        <v>23</v>
      </c>
      <c r="E2" s="68"/>
      <c r="F2" s="7"/>
      <c r="I2" s="18"/>
      <c r="J2" t="s">
        <v>24</v>
      </c>
    </row>
    <row r="3" spans="1:12" ht="25.5" customHeight="1" x14ac:dyDescent="0.3">
      <c r="A3" s="5" t="s">
        <v>5</v>
      </c>
      <c r="B3" s="15">
        <v>491716725</v>
      </c>
      <c r="C3" s="6"/>
      <c r="D3" s="3" t="s">
        <v>16</v>
      </c>
      <c r="E3" s="12">
        <v>0.84950000000000003</v>
      </c>
      <c r="F3" s="7"/>
    </row>
    <row r="4" spans="1:12" ht="12.75" customHeight="1" x14ac:dyDescent="0.3">
      <c r="A4" s="8"/>
      <c r="B4" s="6"/>
      <c r="C4" s="6"/>
      <c r="D4" s="6"/>
      <c r="E4" s="6"/>
      <c r="F4" s="7"/>
    </row>
    <row r="5" spans="1:12" ht="25.5" customHeight="1" x14ac:dyDescent="0.3">
      <c r="A5" s="5"/>
      <c r="B5" s="4" t="s">
        <v>6</v>
      </c>
      <c r="C5" s="4" t="s">
        <v>9</v>
      </c>
      <c r="D5" s="4" t="s">
        <v>7</v>
      </c>
      <c r="E5" s="3" t="s">
        <v>8</v>
      </c>
      <c r="F5" s="9" t="s">
        <v>10</v>
      </c>
      <c r="H5" s="1" t="s">
        <v>12</v>
      </c>
    </row>
    <row r="6" spans="1:12" ht="25.5" customHeight="1" x14ac:dyDescent="0.3">
      <c r="A6" s="5" t="s">
        <v>2</v>
      </c>
      <c r="B6" s="15">
        <v>417948600</v>
      </c>
      <c r="C6" s="14">
        <v>100</v>
      </c>
      <c r="D6" s="26">
        <f>ROUND(C6/100*40,2)</f>
        <v>40</v>
      </c>
      <c r="E6" s="3">
        <f>ROUND(60-5*(0.88-(H6))*100,2)</f>
        <v>45</v>
      </c>
      <c r="F6" s="24">
        <f>D6+E6</f>
        <v>85</v>
      </c>
      <c r="H6" s="13">
        <f>ROUND(B6/B3,3)</f>
        <v>0.85</v>
      </c>
    </row>
    <row r="7" spans="1:12" ht="25.5" customHeight="1" x14ac:dyDescent="0.3">
      <c r="A7" s="5" t="s">
        <v>3</v>
      </c>
      <c r="B7" s="15">
        <v>418866000</v>
      </c>
      <c r="C7" s="14">
        <v>100</v>
      </c>
      <c r="D7" s="26">
        <f>ROUND(C7/100*40,2)</f>
        <v>40</v>
      </c>
      <c r="E7" s="3">
        <f t="shared" ref="E7:E9" si="0">ROUND(60-5*(0.88-(H7))*100,2)</f>
        <v>46</v>
      </c>
      <c r="F7" s="24">
        <f t="shared" ref="F7:F9" si="1">D7+E7</f>
        <v>86</v>
      </c>
      <c r="H7" s="13">
        <f>ROUND(B7/B3,3)</f>
        <v>0.85199999999999998</v>
      </c>
    </row>
    <row r="8" spans="1:12" ht="25.5" customHeight="1" x14ac:dyDescent="0.3">
      <c r="A8" s="5" t="s">
        <v>4</v>
      </c>
      <c r="B8" s="15">
        <v>419117100</v>
      </c>
      <c r="C8" s="14">
        <v>100</v>
      </c>
      <c r="D8" s="26">
        <f>ROUND(C8/100*40,2)</f>
        <v>40</v>
      </c>
      <c r="E8" s="3">
        <f t="shared" si="0"/>
        <v>46</v>
      </c>
      <c r="F8" s="24">
        <f t="shared" si="1"/>
        <v>86</v>
      </c>
      <c r="H8" s="13">
        <f>ROUND(B8/B3,3)</f>
        <v>0.85199999999999998</v>
      </c>
    </row>
    <row r="9" spans="1:12" ht="25.5" customHeight="1" thickBot="1" x14ac:dyDescent="0.35">
      <c r="A9" s="10" t="s">
        <v>11</v>
      </c>
      <c r="B9" s="16">
        <v>417708000</v>
      </c>
      <c r="C9" s="17">
        <v>100</v>
      </c>
      <c r="D9" s="27">
        <f>ROUND(C9/100*40,2)</f>
        <v>40</v>
      </c>
      <c r="E9" s="11">
        <f t="shared" si="0"/>
        <v>44.5</v>
      </c>
      <c r="F9" s="25">
        <f t="shared" si="1"/>
        <v>84.5</v>
      </c>
      <c r="H9" s="13">
        <f>ROUND(B9/B3,3)</f>
        <v>0.84899999999999998</v>
      </c>
    </row>
    <row r="12" spans="1:12" ht="25.5" customHeight="1" x14ac:dyDescent="0.3">
      <c r="A12" s="2"/>
      <c r="B12" s="2"/>
      <c r="C12" s="2"/>
      <c r="D12" s="2"/>
      <c r="E12" s="2"/>
      <c r="F12" s="2"/>
      <c r="G12" s="2"/>
      <c r="H12" s="2"/>
    </row>
    <row r="13" spans="1:12" ht="25.5" customHeight="1" x14ac:dyDescent="0.3">
      <c r="B13" t="s">
        <v>25</v>
      </c>
    </row>
    <row r="14" spans="1:12" ht="25.5" customHeight="1" x14ac:dyDescent="0.3"/>
    <row r="15" spans="1:12" ht="25.5" customHeight="1" x14ac:dyDescent="0.3"/>
    <row r="16" spans="1:12" ht="25.5" customHeight="1" x14ac:dyDescent="0.3">
      <c r="A16" s="1"/>
      <c r="B16" s="1"/>
      <c r="C16" s="1"/>
      <c r="D16" s="1"/>
      <c r="E16" s="1"/>
      <c r="F16" s="1"/>
      <c r="G16" s="1"/>
      <c r="H16" s="1"/>
    </row>
    <row r="17" spans="1:8" ht="25.5" customHeight="1" x14ac:dyDescent="0.3">
      <c r="A17" s="13"/>
      <c r="B17" s="13"/>
      <c r="C17" s="13"/>
      <c r="D17" s="13"/>
      <c r="E17" s="13"/>
      <c r="F17" s="13"/>
      <c r="G17" s="13"/>
      <c r="H17" s="13"/>
    </row>
    <row r="18" spans="1:8" ht="25.5" customHeight="1" x14ac:dyDescent="0.3">
      <c r="A18" s="13"/>
      <c r="B18" s="13"/>
      <c r="C18" s="13"/>
      <c r="D18" s="13"/>
      <c r="E18" s="13"/>
      <c r="F18" s="13"/>
      <c r="G18" s="13"/>
      <c r="H18" s="13"/>
    </row>
    <row r="19" spans="1:8" ht="25.5" customHeight="1" x14ac:dyDescent="0.3">
      <c r="A19" s="13"/>
      <c r="B19" s="13"/>
      <c r="C19" s="13"/>
      <c r="D19" s="13"/>
      <c r="E19" s="13"/>
      <c r="F19" s="13"/>
      <c r="G19" s="13"/>
      <c r="H19" s="13"/>
    </row>
    <row r="20" spans="1:8" ht="25.5" customHeight="1" x14ac:dyDescent="0.3">
      <c r="A20" s="13"/>
      <c r="B20" s="13"/>
      <c r="C20" s="13"/>
      <c r="D20" s="13"/>
      <c r="E20" s="13"/>
      <c r="F20" s="13"/>
      <c r="G20" s="13"/>
      <c r="H20" s="13"/>
    </row>
    <row r="21" spans="1:8" ht="25.5" customHeight="1" x14ac:dyDescent="0.3">
      <c r="A21" s="13"/>
      <c r="B21" s="13"/>
      <c r="C21" s="13"/>
      <c r="D21" s="13"/>
      <c r="E21" s="13"/>
      <c r="F21" s="13"/>
      <c r="G21" s="13"/>
      <c r="H21" s="13"/>
    </row>
    <row r="22" spans="1:8" ht="25.5" customHeight="1" x14ac:dyDescent="0.3">
      <c r="A22" s="13"/>
      <c r="B22" s="13"/>
      <c r="C22" s="13"/>
      <c r="D22" s="13"/>
      <c r="E22" s="13"/>
      <c r="F22" s="13"/>
      <c r="G22" s="13"/>
      <c r="H22" s="13"/>
    </row>
  </sheetData>
  <mergeCells count="2">
    <mergeCell ref="A1:F1"/>
    <mergeCell ref="D2:E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16"/>
  <sheetViews>
    <sheetView workbookViewId="0">
      <selection activeCell="G17" sqref="G17"/>
    </sheetView>
  </sheetViews>
  <sheetFormatPr defaultRowHeight="16.5" x14ac:dyDescent="0.3"/>
  <cols>
    <col min="3" max="3" width="19.625" style="42" customWidth="1"/>
  </cols>
  <sheetData>
    <row r="1" spans="2:7" ht="17.25" thickBot="1" x14ac:dyDescent="0.35">
      <c r="B1">
        <v>1</v>
      </c>
      <c r="C1" s="46">
        <v>1328017800</v>
      </c>
    </row>
    <row r="2" spans="2:7" ht="18" thickTop="1" thickBot="1" x14ac:dyDescent="0.35">
      <c r="B2">
        <v>2</v>
      </c>
      <c r="C2" s="43">
        <v>1322648100</v>
      </c>
      <c r="D2" s="38">
        <v>12</v>
      </c>
      <c r="E2" s="36" t="s">
        <v>27</v>
      </c>
      <c r="F2" s="37">
        <v>1274204200</v>
      </c>
      <c r="G2" s="38">
        <v>11</v>
      </c>
    </row>
    <row r="3" spans="2:7" ht="17.25" thickBot="1" x14ac:dyDescent="0.35">
      <c r="B3">
        <v>3</v>
      </c>
      <c r="C3" s="44">
        <v>1314980700</v>
      </c>
      <c r="D3" s="35">
        <v>15</v>
      </c>
      <c r="E3" s="30" t="s">
        <v>28</v>
      </c>
      <c r="F3" s="31">
        <v>1314980700</v>
      </c>
      <c r="G3" s="32">
        <v>11</v>
      </c>
    </row>
    <row r="4" spans="2:7" ht="17.25" thickBot="1" x14ac:dyDescent="0.35">
      <c r="B4">
        <v>4</v>
      </c>
      <c r="C4" s="41">
        <v>1308333000</v>
      </c>
      <c r="D4" s="32">
        <v>11</v>
      </c>
      <c r="E4" s="30" t="s">
        <v>29</v>
      </c>
      <c r="F4" s="31">
        <v>1255719900</v>
      </c>
      <c r="G4" s="32">
        <v>7</v>
      </c>
    </row>
    <row r="5" spans="2:7" ht="17.25" thickBot="1" x14ac:dyDescent="0.35">
      <c r="B5">
        <v>5</v>
      </c>
      <c r="C5" s="41">
        <v>1306848600</v>
      </c>
      <c r="D5" s="32">
        <v>9</v>
      </c>
      <c r="E5" s="30" t="s">
        <v>30</v>
      </c>
      <c r="F5" s="31">
        <v>1259501900</v>
      </c>
      <c r="G5" s="32">
        <v>12</v>
      </c>
    </row>
    <row r="6" spans="2:7" ht="17.25" thickBot="1" x14ac:dyDescent="0.35">
      <c r="B6">
        <v>6</v>
      </c>
      <c r="C6" s="44">
        <v>1299194100</v>
      </c>
      <c r="D6" s="32">
        <v>15</v>
      </c>
      <c r="E6" s="33" t="s">
        <v>31</v>
      </c>
      <c r="F6" s="34">
        <v>1328017800</v>
      </c>
      <c r="G6" s="35">
        <v>20</v>
      </c>
    </row>
    <row r="7" spans="2:7" ht="17.25" thickBot="1" x14ac:dyDescent="0.35">
      <c r="B7">
        <v>7</v>
      </c>
      <c r="C7" s="44">
        <v>1295902600</v>
      </c>
      <c r="D7" s="32">
        <v>15</v>
      </c>
      <c r="E7" s="33" t="s">
        <v>32</v>
      </c>
      <c r="F7" s="34">
        <v>1308333000</v>
      </c>
      <c r="G7" s="35">
        <v>27</v>
      </c>
    </row>
    <row r="8" spans="2:7" ht="17.25" thickBot="1" x14ac:dyDescent="0.35">
      <c r="B8">
        <v>8</v>
      </c>
      <c r="C8" s="44">
        <v>1286789500</v>
      </c>
      <c r="D8" s="35">
        <v>19</v>
      </c>
      <c r="E8" s="30" t="s">
        <v>33</v>
      </c>
      <c r="F8" s="31">
        <v>1322648100</v>
      </c>
      <c r="G8" s="32">
        <v>15</v>
      </c>
    </row>
    <row r="9" spans="2:7" ht="17.25" thickBot="1" x14ac:dyDescent="0.35">
      <c r="B9">
        <v>9</v>
      </c>
      <c r="C9" s="47">
        <v>1283407600</v>
      </c>
      <c r="D9" s="39">
        <v>15</v>
      </c>
      <c r="E9" s="39"/>
      <c r="F9" s="40"/>
      <c r="G9" s="40"/>
    </row>
    <row r="10" spans="2:7" ht="18" thickTop="1" thickBot="1" x14ac:dyDescent="0.35">
      <c r="B10">
        <v>10</v>
      </c>
      <c r="C10" s="43">
        <v>1281032500</v>
      </c>
    </row>
    <row r="11" spans="2:7" ht="17.25" thickBot="1" x14ac:dyDescent="0.35">
      <c r="B11">
        <v>11</v>
      </c>
      <c r="C11" s="44">
        <v>1274204200</v>
      </c>
    </row>
    <row r="12" spans="2:7" ht="17.25" thickBot="1" x14ac:dyDescent="0.35">
      <c r="B12">
        <v>12</v>
      </c>
      <c r="C12" s="44">
        <v>1269983300</v>
      </c>
    </row>
    <row r="13" spans="2:7" ht="17.25" thickBot="1" x14ac:dyDescent="0.35">
      <c r="B13">
        <v>13</v>
      </c>
      <c r="C13" s="44">
        <v>1262496600</v>
      </c>
    </row>
    <row r="14" spans="2:7" ht="17.25" thickBot="1" x14ac:dyDescent="0.35">
      <c r="B14">
        <v>14</v>
      </c>
      <c r="C14" s="44">
        <v>1259501900</v>
      </c>
    </row>
    <row r="15" spans="2:7" ht="17.25" thickBot="1" x14ac:dyDescent="0.35">
      <c r="B15">
        <v>15</v>
      </c>
      <c r="C15" s="44">
        <v>1255719900</v>
      </c>
    </row>
    <row r="16" spans="2:7" ht="17.25" thickBot="1" x14ac:dyDescent="0.35">
      <c r="C16" s="45"/>
    </row>
  </sheetData>
  <sortState xmlns:xlrd2="http://schemas.microsoft.com/office/spreadsheetml/2017/richdata2" ref="C1:C16">
    <sortCondition descending="1"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1000세대이상</vt:lpstr>
      <vt:lpstr>500-999세대</vt:lpstr>
      <vt:lpstr>300-499세대</vt:lpstr>
      <vt:lpstr>299세대미만</vt:lpstr>
      <vt:lpstr>Sheet3</vt:lpstr>
      <vt:lpstr>'1000세대이상'!Print_Area</vt:lpstr>
      <vt:lpstr>'500-999세대'!Print_Area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2019-12-31T06:25:03Z</cp:lastPrinted>
  <dcterms:created xsi:type="dcterms:W3CDTF">2015-06-11T23:22:15Z</dcterms:created>
  <dcterms:modified xsi:type="dcterms:W3CDTF">2025-11-26T04:20:24Z</dcterms:modified>
</cp:coreProperties>
</file>