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3.인천검단AA28 사업관리\15.감리선정\[인천검단AA28BL공동주택신축공사]감리선정_최종_서구청송부용\건축,기계,토목\"/>
    </mc:Choice>
  </mc:AlternateContent>
  <bookViews>
    <workbookView xWindow="0" yWindow="0" windowWidth="28800" windowHeight="12255"/>
  </bookViews>
  <sheets>
    <sheet name="사업개요" sheetId="1" r:id="rId1"/>
    <sheet name="갑지(사업비)" sheetId="2" r:id="rId2"/>
    <sheet name="을지(총공사비)" sheetId="3" r:id="rId3"/>
  </sheets>
  <definedNames>
    <definedName name="_xlnm.Print_Area" localSheetId="1">'갑지(사업비)'!$A$1:$G$36</definedName>
    <definedName name="_xlnm.Print_Area" localSheetId="0">사업개요!$A$1:$E$30</definedName>
    <definedName name="_xlnm.Print_Area" localSheetId="2">'을지(총공사비)'!$A$1:$G$59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9" i="3" l="1"/>
  <c r="K58" i="3"/>
  <c r="K57" i="3"/>
  <c r="G56" i="3"/>
  <c r="F56" i="3"/>
  <c r="E52" i="3"/>
  <c r="E56" i="3" s="1"/>
  <c r="E59" i="3" s="1"/>
  <c r="D52" i="3"/>
  <c r="D7" i="2" s="1"/>
  <c r="E42" i="3"/>
  <c r="D42" i="3"/>
  <c r="D6" i="2" s="1"/>
  <c r="E18" i="3"/>
  <c r="D18" i="3"/>
  <c r="F23" i="2"/>
  <c r="F22" i="2"/>
  <c r="F20" i="2"/>
  <c r="F19" i="2"/>
  <c r="F18" i="2"/>
  <c r="F17" i="2"/>
  <c r="F16" i="2"/>
  <c r="D15" i="2"/>
  <c r="F15" i="2" s="1"/>
  <c r="F21" i="2" s="1"/>
  <c r="F24" i="2" s="1"/>
  <c r="F14" i="2"/>
  <c r="D13" i="2"/>
  <c r="D12" i="2"/>
  <c r="F11" i="2"/>
  <c r="D10" i="2"/>
  <c r="G10" i="2" s="1"/>
  <c r="D9" i="2"/>
  <c r="G9" i="2" s="1"/>
  <c r="D8" i="2"/>
  <c r="G8" i="2" s="1"/>
  <c r="D5" i="2"/>
  <c r="C26" i="1"/>
  <c r="G59" i="3" l="1"/>
  <c r="E6" i="2"/>
  <c r="G6" i="2" s="1"/>
  <c r="D11" i="2"/>
  <c r="D14" i="2" s="1"/>
  <c r="G5" i="2"/>
  <c r="E7" i="2"/>
  <c r="G7" i="2" s="1"/>
  <c r="D21" i="2"/>
  <c r="D56" i="3"/>
  <c r="D59" i="3" s="1"/>
  <c r="E5" i="2"/>
  <c r="C27" i="1" l="1"/>
  <c r="D24" i="2"/>
  <c r="C25" i="1" s="1"/>
  <c r="E11" i="2"/>
  <c r="G11" i="2"/>
  <c r="E13" i="2" l="1"/>
  <c r="G13" i="2" s="1"/>
  <c r="E12" i="2"/>
  <c r="G12" i="2" s="1"/>
  <c r="G14" i="2" s="1"/>
  <c r="C30" i="1" s="1"/>
  <c r="E14" i="2" l="1"/>
  <c r="C29" i="1" s="1"/>
  <c r="E24" i="2"/>
  <c r="G24" i="2"/>
</calcChain>
</file>

<file path=xl/sharedStrings.xml><?xml version="1.0" encoding="utf-8"?>
<sst xmlns="http://schemas.openxmlformats.org/spreadsheetml/2006/main" count="161" uniqueCount="146">
  <si>
    <t>주택건설공사 감리자 모집에 따른 사업개요</t>
  </si>
  <si>
    <t>가. 사업현황</t>
    <phoneticPr fontId="6" type="noConversion"/>
  </si>
  <si>
    <t>작성일 : 2024년 07월</t>
    <phoneticPr fontId="6" type="noConversion"/>
  </si>
  <si>
    <t>구     분</t>
    <phoneticPr fontId="6" type="noConversion"/>
  </si>
  <si>
    <t xml:space="preserve">내         용 </t>
  </si>
  <si>
    <t>비 고</t>
  </si>
  <si>
    <t>사 업 명</t>
    <phoneticPr fontId="6" type="noConversion"/>
  </si>
  <si>
    <t>사업주체</t>
    <phoneticPr fontId="6" type="noConversion"/>
  </si>
  <si>
    <t>㈜하나자산신탁</t>
    <phoneticPr fontId="3" type="noConversion"/>
  </si>
  <si>
    <t>서울특별시 강남구 테헤란로 127, 15층(역삼동)</t>
    <phoneticPr fontId="3" type="noConversion"/>
  </si>
  <si>
    <t>설 계 자</t>
    <phoneticPr fontId="6" type="noConversion"/>
  </si>
  <si>
    <t>㈜희림종합건축사사무소</t>
    <phoneticPr fontId="6" type="noConversion"/>
  </si>
  <si>
    <t>서울특별시 강동구 상일로 6길 39</t>
    <phoneticPr fontId="6" type="noConversion"/>
  </si>
  <si>
    <t>FAX) 02-3410-9029</t>
    <phoneticPr fontId="6" type="noConversion"/>
  </si>
  <si>
    <t>시 공 사</t>
    <phoneticPr fontId="6" type="noConversion"/>
  </si>
  <si>
    <t>㈜대우건설</t>
    <phoneticPr fontId="3" type="noConversion"/>
  </si>
  <si>
    <t>서울특별시 중구 을지로 170, 에이동(을지로4가, 을지트윈타워)</t>
    <phoneticPr fontId="3" type="noConversion"/>
  </si>
  <si>
    <t>FAX) 02-2288-5174</t>
  </si>
  <si>
    <t>사업개요</t>
    <phoneticPr fontId="6" type="noConversion"/>
  </si>
  <si>
    <t>대지위치 : 인천광역시 검단신도시 4단계 마전동 일원</t>
    <phoneticPr fontId="6" type="noConversion"/>
  </si>
  <si>
    <t>공사규모 : 지하5층, 지상20층 아파트 13개동(919세대) 및 부대복리시설</t>
    <phoneticPr fontId="6" type="noConversion"/>
  </si>
  <si>
    <t>전체공사기간 : 2024. 10.  ~ 2027. 11. (38개월)</t>
    <phoneticPr fontId="6" type="noConversion"/>
  </si>
  <si>
    <t>대지면적 :  54,945.00㎡</t>
    <phoneticPr fontId="6" type="noConversion"/>
  </si>
  <si>
    <t>건축면적 :  9,736.6814㎡</t>
    <phoneticPr fontId="6" type="noConversion"/>
  </si>
  <si>
    <t>연 면 적 :  167,070.6771㎡</t>
    <phoneticPr fontId="6" type="noConversion"/>
  </si>
  <si>
    <t>사업승인 : 2024.04.19. / 변경승인 : 2024.07.11.</t>
    <phoneticPr fontId="6" type="noConversion"/>
  </si>
  <si>
    <t>나.총사업비</t>
  </si>
  <si>
    <t>(단위 : 천원)</t>
  </si>
  <si>
    <t>항     목</t>
  </si>
  <si>
    <t>금           액</t>
  </si>
  <si>
    <t>비  고</t>
  </si>
  <si>
    <t>총 사 업 비</t>
    <phoneticPr fontId="3" type="noConversion"/>
  </si>
  <si>
    <t>천원</t>
    <phoneticPr fontId="3" type="noConversion"/>
  </si>
  <si>
    <t>대   지   비</t>
  </si>
  <si>
    <t>총 공 사 비</t>
  </si>
  <si>
    <t>감 리 구 분</t>
    <phoneticPr fontId="3" type="noConversion"/>
  </si>
  <si>
    <t>가.건축감리 대상공사비</t>
    <phoneticPr fontId="3" type="noConversion"/>
  </si>
  <si>
    <t>나.타법감리 대상공사비</t>
    <phoneticPr fontId="3" type="noConversion"/>
  </si>
  <si>
    <t>【별지 제1호 서식】</t>
    <phoneticPr fontId="6" type="noConversion"/>
  </si>
  <si>
    <t>총사업비 산출 총괄표</t>
    <phoneticPr fontId="6" type="noConversion"/>
  </si>
  <si>
    <t>(단위 : 천원)</t>
    <phoneticPr fontId="6" type="noConversion"/>
  </si>
  <si>
    <t>구         분</t>
    <phoneticPr fontId="6" type="noConversion"/>
  </si>
  <si>
    <t>전    체</t>
    <phoneticPr fontId="6" type="noConversion"/>
  </si>
  <si>
    <t>건축감리대상</t>
    <phoneticPr fontId="6" type="noConversion"/>
  </si>
  <si>
    <t>감리제외</t>
    <phoneticPr fontId="6" type="noConversion"/>
  </si>
  <si>
    <t>타법감리</t>
    <phoneticPr fontId="6" type="noConversion"/>
  </si>
  <si>
    <t>총 공사비</t>
    <phoneticPr fontId="6" type="noConversion"/>
  </si>
  <si>
    <t>순공사비</t>
    <phoneticPr fontId="6" type="noConversion"/>
  </si>
  <si>
    <t>토목공사</t>
    <phoneticPr fontId="6" type="noConversion"/>
  </si>
  <si>
    <t>건축공사</t>
    <phoneticPr fontId="6" type="noConversion"/>
  </si>
  <si>
    <t>기계설비공사</t>
    <phoneticPr fontId="6" type="noConversion"/>
  </si>
  <si>
    <t>전기공사</t>
    <phoneticPr fontId="6" type="noConversion"/>
  </si>
  <si>
    <t>정보통신공사</t>
    <phoneticPr fontId="6" type="noConversion"/>
  </si>
  <si>
    <t>소방설비공사</t>
    <phoneticPr fontId="6" type="noConversion"/>
  </si>
  <si>
    <t>소       계</t>
    <phoneticPr fontId="6" type="noConversion"/>
  </si>
  <si>
    <t>일반관리비</t>
    <phoneticPr fontId="6" type="noConversion"/>
  </si>
  <si>
    <t>이         윤</t>
    <phoneticPr fontId="6" type="noConversion"/>
  </si>
  <si>
    <t>계</t>
    <phoneticPr fontId="6" type="noConversion"/>
  </si>
  <si>
    <t>간접비</t>
    <phoneticPr fontId="6" type="noConversion"/>
  </si>
  <si>
    <t>설계비</t>
    <phoneticPr fontId="6" type="noConversion"/>
  </si>
  <si>
    <t>감리비</t>
    <phoneticPr fontId="6" type="noConversion"/>
  </si>
  <si>
    <t>일반분양시설 경비</t>
    <phoneticPr fontId="6" type="noConversion"/>
  </si>
  <si>
    <t>분담금 및 부담금</t>
    <phoneticPr fontId="6" type="noConversion"/>
  </si>
  <si>
    <t>보상비</t>
    <phoneticPr fontId="6" type="noConversion"/>
  </si>
  <si>
    <t>기타 사업비성 경비</t>
    <phoneticPr fontId="6" type="noConversion"/>
  </si>
  <si>
    <t>대 지 비</t>
    <phoneticPr fontId="6" type="noConversion"/>
  </si>
  <si>
    <t>부가가치세액</t>
    <phoneticPr fontId="6" type="noConversion"/>
  </si>
  <si>
    <t>총사업비 계</t>
    <phoneticPr fontId="6" type="noConversion"/>
  </si>
  <si>
    <t>주 : 1. 순공사비란 재료비, 노무비, 경비를 합한 금액임.</t>
    <phoneticPr fontId="6" type="noConversion"/>
  </si>
  <si>
    <t>     2. 일반관리비와 이윤에 대한 정의 및 산정방법은 ‘원가계산에 의한 예정가격작성준칙(회계예규)’에 따름</t>
    <phoneticPr fontId="6" type="noConversion"/>
  </si>
  <si>
    <t>     3. 부가가치세액의 정의와 산정방법은 ‘부가가치세법’에 따름</t>
    <phoneticPr fontId="6" type="noConversion"/>
  </si>
  <si>
    <t>     4. 간접비란 사업비중 총공사비를 제외한 설계비, 감리비, 분양시설경비등 사업비성 경비를 말하며,</t>
    <phoneticPr fontId="6" type="noConversion"/>
  </si>
  <si>
    <t>         세부 비목은 다음과 같음.</t>
    <phoneticPr fontId="6" type="noConversion"/>
  </si>
  <si>
    <t>        ● 일반분양시설경비 : 시공비, 운영비, 광고홍보비</t>
    <phoneticPr fontId="6" type="noConversion"/>
  </si>
  <si>
    <t>        ● 분담금 및 부담금 : 인입분담금(가스, 전기, 수도, 지역난방), 진입도로, 학교용지확보 부담금</t>
    <phoneticPr fontId="6" type="noConversion"/>
  </si>
  <si>
    <t>        ● 보상비 : 이주대책비, 이주보상비</t>
    <phoneticPr fontId="6" type="noConversion"/>
  </si>
  <si>
    <t>        ● 기타사업비성 경비 : 제세공과금, 측량·교통·환경 영향평가 수수료, 취득세, 등록세, 건물보존등기비 및</t>
    <phoneticPr fontId="6" type="noConversion"/>
  </si>
  <si>
    <t>                                    입주관리비, 감정평가수수료, 분양·임대 및 하자보증수수료 등 기타 사업비성 경비</t>
    <phoneticPr fontId="6" type="noConversion"/>
  </si>
  <si>
    <t>        ● 대지비 : 대지구입비, 대지구입 관련 금융비용 및 제세공과금</t>
    <phoneticPr fontId="6" type="noConversion"/>
  </si>
  <si>
    <t>     5. 감리대상 공사비 산정시 발코니확장공사 금액 포함 금액임.</t>
    <phoneticPr fontId="6" type="noConversion"/>
  </si>
  <si>
    <t>【별지 제2호 서식】</t>
    <phoneticPr fontId="6" type="noConversion"/>
  </si>
  <si>
    <t>공종별 총공사비 구성 현황표</t>
    <phoneticPr fontId="6" type="noConversion"/>
  </si>
  <si>
    <t>(단위:천원)</t>
    <phoneticPr fontId="6" type="noConversion"/>
  </si>
  <si>
    <t>구  분</t>
    <phoneticPr fontId="6" type="noConversion"/>
  </si>
  <si>
    <t>분  야</t>
    <phoneticPr fontId="6" type="noConversion"/>
  </si>
  <si>
    <t>공  종</t>
    <phoneticPr fontId="6" type="noConversion"/>
  </si>
  <si>
    <t>전  체</t>
    <phoneticPr fontId="6" type="noConversion"/>
  </si>
  <si>
    <t>건축감리</t>
    <phoneticPr fontId="6" type="noConversion"/>
  </si>
  <si>
    <t>토목,조경
(13개공사)</t>
    <phoneticPr fontId="6" type="noConversion"/>
  </si>
  <si>
    <t xml:space="preserve"> 토 공 사</t>
    <phoneticPr fontId="6" type="noConversion"/>
  </si>
  <si>
    <t xml:space="preserve"> 흙막이 공사</t>
    <phoneticPr fontId="6" type="noConversion"/>
  </si>
  <si>
    <t xml:space="preserve"> 비탈면 보호공사</t>
    <phoneticPr fontId="6" type="noConversion"/>
  </si>
  <si>
    <t xml:space="preserve"> 옹벽공사</t>
    <phoneticPr fontId="6" type="noConversion"/>
  </si>
  <si>
    <t xml:space="preserve"> 석축공사</t>
    <phoneticPr fontId="6" type="noConversion"/>
  </si>
  <si>
    <t xml:space="preserve"> 우,오수공사</t>
    <phoneticPr fontId="6" type="noConversion"/>
  </si>
  <si>
    <t xml:space="preserve"> 공동구공사</t>
    <phoneticPr fontId="6" type="noConversion"/>
  </si>
  <si>
    <t xml:space="preserve"> 지하저수조 및 급수공사</t>
    <phoneticPr fontId="6" type="noConversion"/>
  </si>
  <si>
    <t xml:space="preserve"> 도로포장공사</t>
    <phoneticPr fontId="6" type="noConversion"/>
  </si>
  <si>
    <t xml:space="preserve"> 교통안전시설물공사</t>
    <phoneticPr fontId="6" type="noConversion"/>
  </si>
  <si>
    <t xml:space="preserve"> 정화조시설공사</t>
    <phoneticPr fontId="6" type="noConversion"/>
  </si>
  <si>
    <t xml:space="preserve"> 조경공사</t>
    <phoneticPr fontId="6" type="noConversion"/>
  </si>
  <si>
    <t xml:space="preserve"> 부대시설공사</t>
    <phoneticPr fontId="6" type="noConversion"/>
  </si>
  <si>
    <t>소  계</t>
    <phoneticPr fontId="6" type="noConversion"/>
  </si>
  <si>
    <t>건축
(23개공사)</t>
    <phoneticPr fontId="6" type="noConversion"/>
  </si>
  <si>
    <t xml:space="preserve"> 공통가설공사</t>
    <phoneticPr fontId="6" type="noConversion"/>
  </si>
  <si>
    <t xml:space="preserve"> 가설공사</t>
    <phoneticPr fontId="6" type="noConversion"/>
  </si>
  <si>
    <t xml:space="preserve"> 지정 및 기초공사</t>
    <phoneticPr fontId="6" type="noConversion"/>
  </si>
  <si>
    <t xml:space="preserve"> 철골공사</t>
    <phoneticPr fontId="6" type="noConversion"/>
  </si>
  <si>
    <t xml:space="preserve"> 철근콘크리트공사</t>
    <phoneticPr fontId="6" type="noConversion"/>
  </si>
  <si>
    <t xml:space="preserve"> 용접공사</t>
    <phoneticPr fontId="6" type="noConversion"/>
  </si>
  <si>
    <t xml:space="preserve"> 조적공사</t>
    <phoneticPr fontId="6" type="noConversion"/>
  </si>
  <si>
    <t xml:space="preserve"> 미장공사</t>
    <phoneticPr fontId="6" type="noConversion"/>
  </si>
  <si>
    <t xml:space="preserve"> 단열공사</t>
    <phoneticPr fontId="6" type="noConversion"/>
  </si>
  <si>
    <t xml:space="preserve"> 방수, 방습공사</t>
    <phoneticPr fontId="6" type="noConversion"/>
  </si>
  <si>
    <t xml:space="preserve"> 목 공 사</t>
    <phoneticPr fontId="6" type="noConversion"/>
  </si>
  <si>
    <t xml:space="preserve"> 가구공사</t>
    <phoneticPr fontId="6" type="noConversion"/>
  </si>
  <si>
    <t xml:space="preserve"> 금속공사</t>
    <phoneticPr fontId="6" type="noConversion"/>
  </si>
  <si>
    <t xml:space="preserve"> 지붕 및 홈통공사</t>
    <phoneticPr fontId="6" type="noConversion"/>
  </si>
  <si>
    <t xml:space="preserve"> 창호공사</t>
    <phoneticPr fontId="6" type="noConversion"/>
  </si>
  <si>
    <t xml:space="preserve"> 유리공사</t>
    <phoneticPr fontId="6" type="noConversion"/>
  </si>
  <si>
    <t xml:space="preserve"> 타일공사</t>
    <phoneticPr fontId="6" type="noConversion"/>
  </si>
  <si>
    <t xml:space="preserve"> 돌 공 사</t>
    <phoneticPr fontId="6" type="noConversion"/>
  </si>
  <si>
    <t xml:space="preserve"> 도장공사</t>
    <phoneticPr fontId="6" type="noConversion"/>
  </si>
  <si>
    <t xml:space="preserve"> 도배공사</t>
    <phoneticPr fontId="6" type="noConversion"/>
  </si>
  <si>
    <t xml:space="preserve"> 수장공사</t>
    <phoneticPr fontId="6" type="noConversion"/>
  </si>
  <si>
    <t xml:space="preserve"> 주방용구공사</t>
    <phoneticPr fontId="6" type="noConversion"/>
  </si>
  <si>
    <t xml:space="preserve"> 잡공사</t>
    <phoneticPr fontId="6" type="noConversion"/>
  </si>
  <si>
    <t>기계설비
(9개공사)</t>
    <phoneticPr fontId="6" type="noConversion"/>
  </si>
  <si>
    <t xml:space="preserve"> 급수설비공사</t>
    <phoneticPr fontId="6" type="noConversion"/>
  </si>
  <si>
    <t xml:space="preserve"> 급탕설비공사</t>
    <phoneticPr fontId="6" type="noConversion"/>
  </si>
  <si>
    <t xml:space="preserve"> 오배수 및 통기설비공사</t>
    <phoneticPr fontId="6" type="noConversion"/>
  </si>
  <si>
    <t xml:space="preserve"> 위생기구공사</t>
    <phoneticPr fontId="6" type="noConversion"/>
  </si>
  <si>
    <t xml:space="preserve"> 승강기기계공사</t>
    <phoneticPr fontId="6" type="noConversion"/>
  </si>
  <si>
    <t xml:space="preserve"> 난방설비공사</t>
    <phoneticPr fontId="6" type="noConversion"/>
  </si>
  <si>
    <t xml:space="preserve"> 가스설비공사</t>
    <phoneticPr fontId="6" type="noConversion"/>
  </si>
  <si>
    <t xml:space="preserve"> 자동제어설비공사</t>
    <phoneticPr fontId="6" type="noConversion"/>
  </si>
  <si>
    <t xml:space="preserve"> 특수설비공사</t>
    <phoneticPr fontId="6" type="noConversion"/>
  </si>
  <si>
    <t>소 계</t>
    <phoneticPr fontId="3" type="noConversion"/>
  </si>
  <si>
    <t>이  윤</t>
    <phoneticPr fontId="6" type="noConversion"/>
  </si>
  <si>
    <t>총공사비계</t>
    <phoneticPr fontId="6" type="noConversion"/>
  </si>
  <si>
    <t>TEL) 02-3287-4600</t>
    <phoneticPr fontId="6" type="noConversion"/>
  </si>
  <si>
    <t>FAX) 02-3452-0730</t>
    <phoneticPr fontId="6" type="noConversion"/>
  </si>
  <si>
    <t>TEL) 02-3410-9000</t>
    <phoneticPr fontId="6" type="noConversion"/>
  </si>
  <si>
    <t>TEL) 02-2288-3114</t>
    <phoneticPr fontId="3" type="noConversion"/>
  </si>
  <si>
    <t>인천광역시 검단지구 공동주택용지 AA28BL 공동주택 신축공사</t>
    <phoneticPr fontId="6" type="noConversion"/>
  </si>
  <si>
    <t>사업명 : 인천광역시 검단지구 공동주택용지 AA28BL 공동주택 신축공사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</si>
</sst>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3" formatCode="_-* #,##0.00_-;\-* #,##0.00_-;_-* &quot;-&quot;??_-;_-@_-"/>
    <numFmt numFmtId="176" formatCode="0.000%"/>
    <numFmt numFmtId="177" formatCode="#,##0_ "/>
    <numFmt numFmtId="178" formatCode="0.0%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u/>
      <sz val="2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10"/>
      <color indexed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indexed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26">
    <xf numFmtId="0" fontId="0" fillId="0" borderId="0" xfId="0">
      <alignment vertical="center"/>
    </xf>
    <xf numFmtId="0" fontId="4" fillId="0" borderId="0" xfId="0" applyFont="1" applyAlignment="1"/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>
      <alignment vertical="center"/>
    </xf>
    <xf numFmtId="0" fontId="4" fillId="0" borderId="5" xfId="0" applyFont="1" applyBorder="1">
      <alignment vertical="center"/>
    </xf>
    <xf numFmtId="0" fontId="5" fillId="2" borderId="3" xfId="0" applyFont="1" applyFill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41" fontId="4" fillId="0" borderId="3" xfId="1" applyFont="1" applyBorder="1" applyAlignment="1">
      <alignment horizontal="right" vertical="center"/>
    </xf>
    <xf numFmtId="3" fontId="4" fillId="0" borderId="5" xfId="0" applyNumberFormat="1" applyFont="1" applyBorder="1" applyAlignment="1">
      <alignment horizontal="left" vertical="center"/>
    </xf>
    <xf numFmtId="0" fontId="4" fillId="0" borderId="9" xfId="0" applyFont="1" applyBorder="1">
      <alignment vertical="center"/>
    </xf>
    <xf numFmtId="3" fontId="4" fillId="0" borderId="3" xfId="0" applyNumberFormat="1" applyFont="1" applyBorder="1" applyAlignment="1">
      <alignment horizontal="right" vertical="center"/>
    </xf>
    <xf numFmtId="3" fontId="4" fillId="0" borderId="5" xfId="0" applyNumberFormat="1" applyFont="1" applyBorder="1" applyAlignment="1">
      <alignment horizontal="right" vertical="center"/>
    </xf>
    <xf numFmtId="0" fontId="4" fillId="0" borderId="3" xfId="0" applyFont="1" applyBorder="1">
      <alignment vertical="center"/>
    </xf>
    <xf numFmtId="0" fontId="4" fillId="0" borderId="5" xfId="0" applyFont="1" applyBorder="1" applyAlignment="1">
      <alignment horizontal="left" vertical="center"/>
    </xf>
    <xf numFmtId="0" fontId="4" fillId="0" borderId="10" xfId="0" applyFont="1" applyBorder="1">
      <alignment vertical="center"/>
    </xf>
    <xf numFmtId="0" fontId="7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1" fontId="4" fillId="0" borderId="0" xfId="3" applyFont="1" applyAlignment="1">
      <alignment vertical="center"/>
    </xf>
    <xf numFmtId="176" fontId="4" fillId="0" borderId="0" xfId="4" applyNumberFormat="1" applyFont="1" applyAlignment="1">
      <alignment vertical="center"/>
    </xf>
    <xf numFmtId="0" fontId="10" fillId="0" borderId="0" xfId="0" applyFont="1" applyAlignment="1">
      <alignment horizontal="left" vertical="center"/>
    </xf>
    <xf numFmtId="41" fontId="4" fillId="0" borderId="0" xfId="3" applyFont="1" applyAlignment="1">
      <alignment horizontal="center" vertical="center"/>
    </xf>
    <xf numFmtId="41" fontId="4" fillId="0" borderId="0" xfId="3" applyFont="1" applyAlignment="1">
      <alignment horizontal="right" vertical="center"/>
    </xf>
    <xf numFmtId="176" fontId="4" fillId="0" borderId="0" xfId="4" applyNumberFormat="1" applyFont="1" applyAlignment="1">
      <alignment horizontal="right" vertical="center"/>
    </xf>
    <xf numFmtId="41" fontId="4" fillId="2" borderId="2" xfId="3" applyFont="1" applyFill="1" applyBorder="1" applyAlignment="1">
      <alignment horizontal="center" vertical="center"/>
    </xf>
    <xf numFmtId="177" fontId="4" fillId="0" borderId="0" xfId="4" applyNumberFormat="1" applyFont="1" applyAlignment="1">
      <alignment vertical="center"/>
    </xf>
    <xf numFmtId="41" fontId="5" fillId="0" borderId="6" xfId="3" applyFont="1" applyBorder="1" applyAlignment="1">
      <alignment horizontal="center" vertical="center"/>
    </xf>
    <xf numFmtId="41" fontId="5" fillId="0" borderId="0" xfId="3" applyFont="1" applyBorder="1" applyAlignment="1">
      <alignment horizontal="center" vertical="center"/>
    </xf>
    <xf numFmtId="41" fontId="4" fillId="0" borderId="11" xfId="3" applyFont="1" applyBorder="1" applyAlignment="1">
      <alignment vertical="center"/>
    </xf>
    <xf numFmtId="41" fontId="4" fillId="0" borderId="12" xfId="3" applyFont="1" applyBorder="1" applyAlignment="1">
      <alignment vertical="center"/>
    </xf>
    <xf numFmtId="41" fontId="4" fillId="0" borderId="7" xfId="3" applyFont="1" applyBorder="1" applyAlignment="1">
      <alignment vertical="center"/>
    </xf>
    <xf numFmtId="41" fontId="4" fillId="0" borderId="0" xfId="3" applyFont="1" applyBorder="1" applyAlignment="1">
      <alignment horizontal="center" vertical="center"/>
    </xf>
    <xf numFmtId="41" fontId="4" fillId="0" borderId="13" xfId="3" applyFont="1" applyBorder="1" applyAlignment="1">
      <alignment vertical="center"/>
    </xf>
    <xf numFmtId="3" fontId="4" fillId="0" borderId="0" xfId="0" applyNumberFormat="1" applyFont="1">
      <alignment vertical="center"/>
    </xf>
    <xf numFmtId="41" fontId="4" fillId="0" borderId="14" xfId="3" applyFont="1" applyBorder="1" applyAlignment="1">
      <alignment vertical="center"/>
    </xf>
    <xf numFmtId="41" fontId="4" fillId="0" borderId="15" xfId="3" applyFont="1" applyBorder="1" applyAlignment="1">
      <alignment horizontal="center" vertical="center"/>
    </xf>
    <xf numFmtId="41" fontId="4" fillId="0" borderId="2" xfId="3" applyFont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41" fontId="4" fillId="2" borderId="2" xfId="3" applyFont="1" applyFill="1" applyBorder="1" applyAlignment="1">
      <alignment horizontal="right" vertical="center"/>
    </xf>
    <xf numFmtId="41" fontId="4" fillId="2" borderId="2" xfId="3" applyFont="1" applyFill="1" applyBorder="1" applyAlignment="1">
      <alignment vertical="center"/>
    </xf>
    <xf numFmtId="177" fontId="4" fillId="0" borderId="0" xfId="0" applyNumberFormat="1" applyFont="1">
      <alignment vertical="center"/>
    </xf>
    <xf numFmtId="41" fontId="4" fillId="0" borderId="2" xfId="1" applyFont="1" applyBorder="1" applyAlignment="1">
      <alignment horizontal="right" vertical="center" wrapText="1"/>
    </xf>
    <xf numFmtId="41" fontId="11" fillId="0" borderId="2" xfId="3" applyFont="1" applyBorder="1" applyAlignment="1">
      <alignment vertical="center"/>
    </xf>
    <xf numFmtId="41" fontId="4" fillId="0" borderId="8" xfId="3" applyFont="1" applyBorder="1" applyAlignment="1">
      <alignment vertical="center"/>
    </xf>
    <xf numFmtId="41" fontId="4" fillId="2" borderId="7" xfId="3" applyFont="1" applyFill="1" applyBorder="1" applyAlignment="1">
      <alignment vertical="center"/>
    </xf>
    <xf numFmtId="41" fontId="5" fillId="2" borderId="2" xfId="3" applyFont="1" applyFill="1" applyBorder="1" applyAlignment="1">
      <alignment vertical="center"/>
    </xf>
    <xf numFmtId="0" fontId="12" fillId="0" borderId="0" xfId="0" applyFont="1" applyAlignment="1">
      <alignment horizontal="left" vertical="center"/>
    </xf>
    <xf numFmtId="41" fontId="7" fillId="0" borderId="0" xfId="3" applyFont="1" applyAlignment="1">
      <alignment vertical="center"/>
    </xf>
    <xf numFmtId="176" fontId="7" fillId="0" borderId="0" xfId="4" applyNumberFormat="1" applyFont="1" applyAlignment="1">
      <alignment vertical="center"/>
    </xf>
    <xf numFmtId="0" fontId="12" fillId="0" borderId="0" xfId="0" applyFont="1" applyAlignment="1">
      <alignment horizontal="justify" vertical="center"/>
    </xf>
    <xf numFmtId="0" fontId="12" fillId="0" borderId="0" xfId="0" applyFont="1">
      <alignment vertical="center"/>
    </xf>
    <xf numFmtId="0" fontId="7" fillId="0" borderId="0" xfId="0" applyFont="1" applyAlignment="1">
      <alignment horizontal="left" vertical="center"/>
    </xf>
    <xf numFmtId="41" fontId="7" fillId="0" borderId="0" xfId="1" applyFont="1" applyFill="1">
      <alignment vertical="center"/>
    </xf>
    <xf numFmtId="0" fontId="7" fillId="0" borderId="0" xfId="0" applyFont="1" applyAlignment="1">
      <alignment horizontal="center" vertical="center"/>
    </xf>
    <xf numFmtId="41" fontId="7" fillId="0" borderId="0" xfId="1" applyFo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41" fontId="7" fillId="0" borderId="19" xfId="1" applyFont="1" applyFill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" xfId="0" applyFont="1" applyBorder="1">
      <alignment vertical="center"/>
    </xf>
    <xf numFmtId="41" fontId="7" fillId="0" borderId="2" xfId="1" applyFont="1" applyFill="1" applyBorder="1">
      <alignment vertical="center"/>
    </xf>
    <xf numFmtId="41" fontId="7" fillId="0" borderId="2" xfId="1" applyFont="1" applyFill="1" applyBorder="1" applyAlignment="1">
      <alignment horizontal="center" vertical="center"/>
    </xf>
    <xf numFmtId="41" fontId="7" fillId="0" borderId="22" xfId="1" applyFont="1" applyFill="1" applyBorder="1" applyAlignment="1">
      <alignment horizontal="center" vertical="center"/>
    </xf>
    <xf numFmtId="10" fontId="7" fillId="0" borderId="0" xfId="2" applyNumberFormat="1" applyFont="1">
      <alignment vertical="center"/>
    </xf>
    <xf numFmtId="0" fontId="7" fillId="2" borderId="2" xfId="0" applyFont="1" applyFill="1" applyBorder="1" applyAlignment="1">
      <alignment horizontal="center" vertical="center"/>
    </xf>
    <xf numFmtId="41" fontId="7" fillId="2" borderId="2" xfId="1" applyFont="1" applyFill="1" applyBorder="1">
      <alignment vertical="center"/>
    </xf>
    <xf numFmtId="41" fontId="7" fillId="2" borderId="2" xfId="1" applyFont="1" applyFill="1" applyBorder="1" applyAlignment="1">
      <alignment horizontal="center" vertical="center"/>
    </xf>
    <xf numFmtId="41" fontId="7" fillId="2" borderId="22" xfId="1" applyFont="1" applyFill="1" applyBorder="1" applyAlignment="1">
      <alignment horizontal="center" vertical="center"/>
    </xf>
    <xf numFmtId="10" fontId="14" fillId="0" borderId="0" xfId="2" applyNumberFormat="1" applyFont="1">
      <alignment vertical="center"/>
    </xf>
    <xf numFmtId="41" fontId="7" fillId="3" borderId="2" xfId="1" applyFont="1" applyFill="1" applyBorder="1">
      <alignment vertical="center"/>
    </xf>
    <xf numFmtId="41" fontId="7" fillId="3" borderId="2" xfId="1" applyFont="1" applyFill="1" applyBorder="1" applyAlignment="1">
      <alignment horizontal="center" vertical="center"/>
    </xf>
    <xf numFmtId="41" fontId="7" fillId="3" borderId="22" xfId="1" applyFont="1" applyFill="1" applyBorder="1" applyAlignment="1">
      <alignment horizontal="center" vertical="center"/>
    </xf>
    <xf numFmtId="177" fontId="7" fillId="2" borderId="2" xfId="0" applyNumberFormat="1" applyFont="1" applyFill="1" applyBorder="1">
      <alignment vertical="center"/>
    </xf>
    <xf numFmtId="177" fontId="7" fillId="2" borderId="22" xfId="0" applyNumberFormat="1" applyFont="1" applyFill="1" applyBorder="1">
      <alignment vertical="center"/>
    </xf>
    <xf numFmtId="41" fontId="7" fillId="0" borderId="0" xfId="0" applyNumberFormat="1" applyFont="1">
      <alignment vertical="center"/>
    </xf>
    <xf numFmtId="43" fontId="7" fillId="0" borderId="0" xfId="0" applyNumberFormat="1" applyFont="1">
      <alignment vertical="center"/>
    </xf>
    <xf numFmtId="41" fontId="7" fillId="2" borderId="27" xfId="1" applyNumberFormat="1" applyFont="1" applyFill="1" applyBorder="1">
      <alignment vertical="center"/>
    </xf>
    <xf numFmtId="41" fontId="7" fillId="2" borderId="27" xfId="1" applyFont="1" applyFill="1" applyBorder="1">
      <alignment vertical="center"/>
    </xf>
    <xf numFmtId="41" fontId="7" fillId="2" borderId="28" xfId="1" applyFont="1" applyFill="1" applyBorder="1" applyAlignment="1">
      <alignment horizontal="center" vertical="center"/>
    </xf>
    <xf numFmtId="41" fontId="15" fillId="0" borderId="0" xfId="1" applyFont="1" applyFill="1" applyAlignment="1">
      <alignment horizontal="center" vertical="center"/>
    </xf>
    <xf numFmtId="178" fontId="7" fillId="0" borderId="0" xfId="2" applyNumberFormat="1" applyFont="1" applyFill="1">
      <alignment vertical="center"/>
    </xf>
    <xf numFmtId="9" fontId="7" fillId="0" borderId="0" xfId="2" applyFont="1">
      <alignment vertical="center"/>
    </xf>
    <xf numFmtId="9" fontId="7" fillId="0" borderId="0" xfId="0" applyNumberFormat="1" applyFont="1">
      <alignment vertical="center"/>
    </xf>
    <xf numFmtId="176" fontId="7" fillId="0" borderId="0" xfId="2" applyNumberFormat="1" applyFont="1" applyFill="1">
      <alignment vertical="center"/>
    </xf>
    <xf numFmtId="41" fontId="16" fillId="2" borderId="27" xfId="1" applyFont="1" applyFill="1" applyBorder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2" borderId="4" xfId="0" applyFont="1" applyFill="1" applyBorder="1" applyAlignment="1">
      <alignment horizontal="center" vertical="center"/>
    </xf>
    <xf numFmtId="41" fontId="5" fillId="2" borderId="3" xfId="3" applyFont="1" applyFill="1" applyBorder="1" applyAlignment="1">
      <alignment horizontal="center" vertical="center"/>
    </xf>
    <xf numFmtId="41" fontId="5" fillId="2" borderId="4" xfId="3" applyFont="1" applyFill="1" applyBorder="1" applyAlignment="1">
      <alignment horizontal="center" vertical="center"/>
    </xf>
    <xf numFmtId="41" fontId="5" fillId="2" borderId="5" xfId="3" applyFont="1" applyFill="1" applyBorder="1" applyAlignment="1">
      <alignment horizontal="center" vertical="center"/>
    </xf>
    <xf numFmtId="41" fontId="5" fillId="2" borderId="15" xfId="3" applyFont="1" applyFill="1" applyBorder="1" applyAlignment="1">
      <alignment horizontal="center" vertical="center"/>
    </xf>
    <xf numFmtId="41" fontId="5" fillId="2" borderId="0" xfId="3" applyFont="1" applyFill="1" applyBorder="1" applyAlignment="1">
      <alignment horizontal="center" vertical="center"/>
    </xf>
    <xf numFmtId="41" fontId="5" fillId="2" borderId="9" xfId="3" applyFont="1" applyFill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41" fontId="4" fillId="0" borderId="5" xfId="3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1" fontId="4" fillId="2" borderId="3" xfId="3" applyFont="1" applyFill="1" applyBorder="1" applyAlignment="1">
      <alignment horizontal="center" vertical="center"/>
    </xf>
    <xf numFmtId="41" fontId="4" fillId="2" borderId="4" xfId="3" applyFont="1" applyFill="1" applyBorder="1" applyAlignment="1">
      <alignment horizontal="center" vertical="center"/>
    </xf>
    <xf numFmtId="41" fontId="4" fillId="2" borderId="5" xfId="3" applyFont="1" applyFill="1" applyBorder="1" applyAlignment="1">
      <alignment horizontal="center" vertical="center"/>
    </xf>
    <xf numFmtId="41" fontId="5" fillId="0" borderId="16" xfId="3" applyFont="1" applyBorder="1" applyAlignment="1">
      <alignment horizontal="center" vertical="center"/>
    </xf>
    <xf numFmtId="41" fontId="5" fillId="0" borderId="17" xfId="3" applyFont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4" fillId="2" borderId="26" xfId="0" applyFont="1" applyFill="1" applyBorder="1" applyAlignment="1">
      <alignment horizontal="center" vertical="center"/>
    </xf>
    <xf numFmtId="0" fontId="14" fillId="2" borderId="27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</cellXfs>
  <cellStyles count="5">
    <cellStyle name="백분율" xfId="2" builtinId="5"/>
    <cellStyle name="백분율 2" xfId="4"/>
    <cellStyle name="쉼표 [0]" xfId="1" builtinId="6"/>
    <cellStyle name="쉼표 [0] 2 3" xfId="3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view="pageBreakPreview" topLeftCell="A4" zoomScaleNormal="100" zoomScaleSheetLayoutView="100" workbookViewId="0">
      <selection activeCell="B5" sqref="B5"/>
    </sheetView>
  </sheetViews>
  <sheetFormatPr defaultColWidth="10" defaultRowHeight="20.100000000000001" customHeight="1" x14ac:dyDescent="0.25"/>
  <cols>
    <col min="1" max="1" width="13.875" style="1" customWidth="1"/>
    <col min="2" max="2" width="22.875" style="1" customWidth="1"/>
    <col min="3" max="3" width="23.75" style="1" customWidth="1"/>
    <col min="4" max="4" width="15.25" style="1" customWidth="1"/>
    <col min="5" max="5" width="9.875" style="1" customWidth="1"/>
    <col min="6" max="16384" width="10" style="1"/>
  </cols>
  <sheetData>
    <row r="1" spans="1:5" ht="31.5" customHeight="1" x14ac:dyDescent="0.25">
      <c r="A1" s="97" t="s">
        <v>0</v>
      </c>
      <c r="B1" s="97"/>
      <c r="C1" s="97"/>
      <c r="D1" s="97"/>
      <c r="E1" s="97"/>
    </row>
    <row r="3" spans="1:5" ht="20.100000000000001" customHeight="1" x14ac:dyDescent="0.25">
      <c r="A3" s="2" t="s">
        <v>1</v>
      </c>
      <c r="B3" s="3"/>
      <c r="C3" s="3"/>
      <c r="D3" s="98" t="s">
        <v>2</v>
      </c>
      <c r="E3" s="98"/>
    </row>
    <row r="4" spans="1:5" s="3" customFormat="1" ht="20.100000000000001" customHeight="1" x14ac:dyDescent="0.3">
      <c r="A4" s="4" t="s">
        <v>3</v>
      </c>
      <c r="B4" s="95" t="s">
        <v>4</v>
      </c>
      <c r="C4" s="99"/>
      <c r="D4" s="96"/>
      <c r="E4" s="5" t="s">
        <v>5</v>
      </c>
    </row>
    <row r="5" spans="1:5" s="3" customFormat="1" ht="20.100000000000001" customHeight="1" x14ac:dyDescent="0.3">
      <c r="A5" s="6" t="s">
        <v>6</v>
      </c>
      <c r="B5" s="7" t="s">
        <v>144</v>
      </c>
      <c r="C5" s="7"/>
      <c r="D5" s="8"/>
      <c r="E5" s="8"/>
    </row>
    <row r="6" spans="1:5" s="3" customFormat="1" ht="20.100000000000001" customHeight="1" x14ac:dyDescent="0.3">
      <c r="A6" s="91" t="s">
        <v>7</v>
      </c>
      <c r="B6" s="7" t="s">
        <v>8</v>
      </c>
      <c r="C6" s="7"/>
      <c r="D6" s="8"/>
      <c r="E6" s="8"/>
    </row>
    <row r="7" spans="1:5" s="3" customFormat="1" ht="20.100000000000001" customHeight="1" x14ac:dyDescent="0.3">
      <c r="A7" s="92"/>
      <c r="B7" s="7" t="s">
        <v>9</v>
      </c>
      <c r="C7" s="7"/>
      <c r="D7" s="8"/>
      <c r="E7" s="8"/>
    </row>
    <row r="8" spans="1:5" s="3" customFormat="1" ht="20.100000000000001" customHeight="1" x14ac:dyDescent="0.3">
      <c r="A8" s="93"/>
      <c r="B8" s="7" t="s">
        <v>140</v>
      </c>
      <c r="C8" s="7" t="s">
        <v>141</v>
      </c>
      <c r="D8" s="8"/>
      <c r="E8" s="8"/>
    </row>
    <row r="9" spans="1:5" s="3" customFormat="1" ht="20.100000000000001" customHeight="1" x14ac:dyDescent="0.3">
      <c r="A9" s="91" t="s">
        <v>10</v>
      </c>
      <c r="B9" s="7" t="s">
        <v>11</v>
      </c>
      <c r="C9" s="7"/>
      <c r="D9" s="8"/>
      <c r="E9" s="8"/>
    </row>
    <row r="10" spans="1:5" s="3" customFormat="1" ht="20.100000000000001" customHeight="1" x14ac:dyDescent="0.3">
      <c r="A10" s="92"/>
      <c r="B10" s="7" t="s">
        <v>12</v>
      </c>
      <c r="C10" s="7"/>
      <c r="D10" s="8"/>
      <c r="E10" s="8"/>
    </row>
    <row r="11" spans="1:5" s="3" customFormat="1" ht="20.100000000000001" customHeight="1" x14ac:dyDescent="0.3">
      <c r="A11" s="93"/>
      <c r="B11" s="7" t="s">
        <v>142</v>
      </c>
      <c r="C11" s="7" t="s">
        <v>13</v>
      </c>
      <c r="D11" s="8"/>
      <c r="E11" s="8"/>
    </row>
    <row r="12" spans="1:5" s="3" customFormat="1" ht="20.100000000000001" customHeight="1" x14ac:dyDescent="0.3">
      <c r="A12" s="91" t="s">
        <v>14</v>
      </c>
      <c r="B12" s="7" t="s">
        <v>15</v>
      </c>
      <c r="C12" s="7"/>
      <c r="D12" s="8"/>
      <c r="E12" s="8"/>
    </row>
    <row r="13" spans="1:5" s="3" customFormat="1" ht="20.100000000000001" customHeight="1" x14ac:dyDescent="0.3">
      <c r="A13" s="92"/>
      <c r="B13" s="7" t="s">
        <v>16</v>
      </c>
      <c r="C13" s="7"/>
      <c r="D13" s="8"/>
      <c r="E13" s="8"/>
    </row>
    <row r="14" spans="1:5" s="3" customFormat="1" ht="20.100000000000001" customHeight="1" x14ac:dyDescent="0.3">
      <c r="A14" s="93"/>
      <c r="B14" s="7" t="s">
        <v>143</v>
      </c>
      <c r="C14" s="7" t="s">
        <v>17</v>
      </c>
      <c r="D14" s="8"/>
      <c r="E14" s="8"/>
    </row>
    <row r="15" spans="1:5" s="3" customFormat="1" ht="20.100000000000001" customHeight="1" x14ac:dyDescent="0.3">
      <c r="A15" s="91" t="s">
        <v>18</v>
      </c>
      <c r="B15" s="7" t="s">
        <v>19</v>
      </c>
      <c r="C15" s="7"/>
      <c r="D15" s="8"/>
      <c r="E15" s="8"/>
    </row>
    <row r="16" spans="1:5" s="3" customFormat="1" ht="20.100000000000001" customHeight="1" x14ac:dyDescent="0.3">
      <c r="A16" s="92"/>
      <c r="B16" s="7" t="s">
        <v>20</v>
      </c>
      <c r="C16" s="7"/>
      <c r="D16" s="8"/>
      <c r="E16" s="8"/>
    </row>
    <row r="17" spans="1:5" s="3" customFormat="1" ht="20.100000000000001" customHeight="1" x14ac:dyDescent="0.3">
      <c r="A17" s="92"/>
      <c r="B17" s="7" t="s">
        <v>21</v>
      </c>
      <c r="C17" s="7"/>
      <c r="D17" s="8"/>
      <c r="E17" s="8"/>
    </row>
    <row r="18" spans="1:5" s="3" customFormat="1" ht="20.100000000000001" customHeight="1" x14ac:dyDescent="0.3">
      <c r="A18" s="92"/>
      <c r="B18" s="7" t="s">
        <v>22</v>
      </c>
      <c r="C18" s="7"/>
      <c r="D18" s="8"/>
      <c r="E18" s="8"/>
    </row>
    <row r="19" spans="1:5" s="3" customFormat="1" ht="20.100000000000001" customHeight="1" x14ac:dyDescent="0.3">
      <c r="A19" s="92"/>
      <c r="B19" s="7" t="s">
        <v>23</v>
      </c>
      <c r="C19" s="7"/>
      <c r="D19" s="8"/>
      <c r="E19" s="8"/>
    </row>
    <row r="20" spans="1:5" s="3" customFormat="1" ht="20.100000000000001" customHeight="1" x14ac:dyDescent="0.3">
      <c r="A20" s="92"/>
      <c r="B20" s="7" t="s">
        <v>24</v>
      </c>
      <c r="C20" s="7"/>
      <c r="D20" s="8"/>
      <c r="E20" s="8"/>
    </row>
    <row r="21" spans="1:5" s="3" customFormat="1" ht="20.100000000000001" customHeight="1" x14ac:dyDescent="0.3">
      <c r="A21" s="93"/>
      <c r="B21" s="7" t="s">
        <v>25</v>
      </c>
      <c r="C21" s="7"/>
      <c r="D21" s="8"/>
      <c r="E21" s="8"/>
    </row>
    <row r="23" spans="1:5" ht="20.100000000000001" customHeight="1" x14ac:dyDescent="0.25">
      <c r="A23" s="2" t="s">
        <v>26</v>
      </c>
      <c r="B23" s="3"/>
      <c r="C23" s="3"/>
      <c r="D23" s="94" t="s">
        <v>27</v>
      </c>
      <c r="E23" s="94"/>
    </row>
    <row r="24" spans="1:5" ht="20.100000000000001" customHeight="1" x14ac:dyDescent="0.25">
      <c r="A24" s="95" t="s">
        <v>28</v>
      </c>
      <c r="B24" s="96"/>
      <c r="C24" s="9" t="s">
        <v>29</v>
      </c>
      <c r="D24" s="5"/>
      <c r="E24" s="5" t="s">
        <v>30</v>
      </c>
    </row>
    <row r="25" spans="1:5" ht="20.100000000000001" customHeight="1" x14ac:dyDescent="0.25">
      <c r="A25" s="10" t="s">
        <v>31</v>
      </c>
      <c r="B25" s="8"/>
      <c r="C25" s="11">
        <f>'갑지(사업비)'!D24</f>
        <v>514298626</v>
      </c>
      <c r="D25" s="12" t="s">
        <v>32</v>
      </c>
      <c r="E25" s="13"/>
    </row>
    <row r="26" spans="1:5" ht="20.100000000000001" customHeight="1" x14ac:dyDescent="0.25">
      <c r="A26" s="10" t="s">
        <v>33</v>
      </c>
      <c r="B26" s="8"/>
      <c r="C26" s="11">
        <f>'갑지(사업비)'!D22</f>
        <v>161408429</v>
      </c>
      <c r="D26" s="12" t="s">
        <v>32</v>
      </c>
      <c r="E26" s="8"/>
    </row>
    <row r="27" spans="1:5" ht="20.100000000000001" customHeight="1" x14ac:dyDescent="0.25">
      <c r="A27" s="10" t="s">
        <v>34</v>
      </c>
      <c r="B27" s="8"/>
      <c r="C27" s="11">
        <f>'갑지(사업비)'!D14</f>
        <v>238007110</v>
      </c>
      <c r="D27" s="12" t="s">
        <v>32</v>
      </c>
      <c r="E27" s="8"/>
    </row>
    <row r="28" spans="1:5" ht="20.100000000000001" customHeight="1" x14ac:dyDescent="0.25">
      <c r="A28" s="10" t="s">
        <v>35</v>
      </c>
      <c r="B28" s="8"/>
      <c r="C28" s="14"/>
      <c r="D28" s="15"/>
      <c r="E28" s="8"/>
    </row>
    <row r="29" spans="1:5" ht="20.100000000000001" customHeight="1" x14ac:dyDescent="0.25">
      <c r="A29" s="16"/>
      <c r="B29" s="17" t="s">
        <v>36</v>
      </c>
      <c r="C29" s="11">
        <f>'갑지(사업비)'!E14</f>
        <v>215304867</v>
      </c>
      <c r="D29" s="12" t="s">
        <v>32</v>
      </c>
      <c r="E29" s="8"/>
    </row>
    <row r="30" spans="1:5" ht="20.100000000000001" customHeight="1" x14ac:dyDescent="0.25">
      <c r="A30" s="16"/>
      <c r="B30" s="17" t="s">
        <v>37</v>
      </c>
      <c r="C30" s="11">
        <f>'갑지(사업비)'!G14</f>
        <v>22702243</v>
      </c>
      <c r="D30" s="12" t="s">
        <v>32</v>
      </c>
      <c r="E30" s="18"/>
    </row>
  </sheetData>
  <mergeCells count="9">
    <mergeCell ref="A15:A21"/>
    <mergeCell ref="D23:E23"/>
    <mergeCell ref="A24:B24"/>
    <mergeCell ref="A1:E1"/>
    <mergeCell ref="D3:E3"/>
    <mergeCell ref="B4:D4"/>
    <mergeCell ref="A6:A8"/>
    <mergeCell ref="A9:A11"/>
    <mergeCell ref="A12:A14"/>
  </mergeCells>
  <phoneticPr fontId="3" type="noConversion"/>
  <printOptions horizontalCentered="1"/>
  <pageMargins left="0.15748031496062992" right="0.17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view="pageBreakPreview" zoomScaleNormal="100" zoomScaleSheetLayoutView="100" workbookViewId="0">
      <selection activeCell="A4" sqref="A4:C4"/>
    </sheetView>
  </sheetViews>
  <sheetFormatPr defaultColWidth="10" defaultRowHeight="30" customHeight="1" x14ac:dyDescent="0.3"/>
  <cols>
    <col min="1" max="1" width="9.375" style="3" customWidth="1"/>
    <col min="2" max="2" width="8.375" style="20" customWidth="1"/>
    <col min="3" max="3" width="13.5" style="3" customWidth="1"/>
    <col min="4" max="7" width="14.625" style="3" customWidth="1"/>
    <col min="8" max="8" width="9.875" style="21" customWidth="1"/>
    <col min="9" max="9" width="10.125" style="22" customWidth="1"/>
    <col min="10" max="10" width="12.625" style="3" bestFit="1" customWidth="1"/>
    <col min="11" max="11" width="10" style="3"/>
    <col min="12" max="12" width="11.5" style="3" bestFit="1" customWidth="1"/>
    <col min="13" max="13" width="12.625" style="3" bestFit="1" customWidth="1"/>
    <col min="14" max="16384" width="10" style="3"/>
  </cols>
  <sheetData>
    <row r="1" spans="1:13" ht="21" customHeight="1" x14ac:dyDescent="0.3">
      <c r="A1" s="19" t="s">
        <v>38</v>
      </c>
    </row>
    <row r="2" spans="1:13" ht="30" customHeight="1" x14ac:dyDescent="0.3">
      <c r="A2" s="108" t="s">
        <v>39</v>
      </c>
      <c r="B2" s="109"/>
      <c r="C2" s="109"/>
      <c r="D2" s="109"/>
      <c r="E2" s="109"/>
      <c r="F2" s="109"/>
      <c r="G2" s="109"/>
    </row>
    <row r="3" spans="1:13" ht="23.25" customHeight="1" x14ac:dyDescent="0.3">
      <c r="A3" s="23" t="s">
        <v>145</v>
      </c>
      <c r="B3" s="24"/>
      <c r="C3" s="21"/>
      <c r="D3" s="21"/>
      <c r="E3" s="21"/>
      <c r="F3" s="21"/>
      <c r="G3" s="25" t="s">
        <v>40</v>
      </c>
      <c r="H3" s="25"/>
      <c r="I3" s="26"/>
    </row>
    <row r="4" spans="1:13" ht="23.25" customHeight="1" x14ac:dyDescent="0.3">
      <c r="A4" s="110" t="s">
        <v>41</v>
      </c>
      <c r="B4" s="111"/>
      <c r="C4" s="112"/>
      <c r="D4" s="27" t="s">
        <v>42</v>
      </c>
      <c r="E4" s="27" t="s">
        <v>43</v>
      </c>
      <c r="F4" s="27" t="s">
        <v>44</v>
      </c>
      <c r="G4" s="27" t="s">
        <v>45</v>
      </c>
      <c r="I4" s="28"/>
    </row>
    <row r="5" spans="1:13" ht="23.25" customHeight="1" x14ac:dyDescent="0.3">
      <c r="A5" s="29" t="s">
        <v>46</v>
      </c>
      <c r="B5" s="30" t="s">
        <v>47</v>
      </c>
      <c r="C5" s="31" t="s">
        <v>48</v>
      </c>
      <c r="D5" s="32">
        <f>+'을지(총공사비)'!D18</f>
        <v>15162856</v>
      </c>
      <c r="E5" s="32">
        <f>+D5</f>
        <v>15162856</v>
      </c>
      <c r="F5" s="32"/>
      <c r="G5" s="32">
        <f>+D5-E5</f>
        <v>0</v>
      </c>
    </row>
    <row r="6" spans="1:13" ht="23.25" customHeight="1" x14ac:dyDescent="0.3">
      <c r="A6" s="33"/>
      <c r="B6" s="34"/>
      <c r="C6" s="35" t="s">
        <v>49</v>
      </c>
      <c r="D6" s="35">
        <f>+'을지(총공사비)'!D42</f>
        <v>154695883</v>
      </c>
      <c r="E6" s="35">
        <f t="shared" ref="E6:E7" si="0">+D6</f>
        <v>154695883</v>
      </c>
      <c r="F6" s="35"/>
      <c r="G6" s="35">
        <f t="shared" ref="G6:G13" si="1">+D6-E6</f>
        <v>0</v>
      </c>
      <c r="L6" s="36"/>
    </row>
    <row r="7" spans="1:13" ht="23.25" customHeight="1" x14ac:dyDescent="0.3">
      <c r="A7" s="33"/>
      <c r="B7" s="34"/>
      <c r="C7" s="35" t="s">
        <v>50</v>
      </c>
      <c r="D7" s="35">
        <f>+'을지(총공사비)'!D52</f>
        <v>20121236</v>
      </c>
      <c r="E7" s="35">
        <f t="shared" si="0"/>
        <v>20121236</v>
      </c>
      <c r="F7" s="35"/>
      <c r="G7" s="35">
        <f t="shared" si="1"/>
        <v>0</v>
      </c>
    </row>
    <row r="8" spans="1:13" ht="23.25" customHeight="1" x14ac:dyDescent="0.3">
      <c r="A8" s="33"/>
      <c r="B8" s="34"/>
      <c r="C8" s="35" t="s">
        <v>51</v>
      </c>
      <c r="D8" s="35">
        <f>+'을지(총공사비)'!D53</f>
        <v>7001286</v>
      </c>
      <c r="E8" s="35">
        <v>0</v>
      </c>
      <c r="F8" s="35"/>
      <c r="G8" s="35">
        <f t="shared" si="1"/>
        <v>7001286</v>
      </c>
    </row>
    <row r="9" spans="1:13" ht="23.25" customHeight="1" x14ac:dyDescent="0.3">
      <c r="A9" s="33"/>
      <c r="B9" s="34"/>
      <c r="C9" s="35" t="s">
        <v>52</v>
      </c>
      <c r="D9" s="35">
        <f>+'을지(총공사비)'!D54</f>
        <v>6188749</v>
      </c>
      <c r="E9" s="35">
        <v>0</v>
      </c>
      <c r="F9" s="35"/>
      <c r="G9" s="35">
        <f t="shared" si="1"/>
        <v>6188749</v>
      </c>
    </row>
    <row r="10" spans="1:13" ht="23.25" customHeight="1" x14ac:dyDescent="0.3">
      <c r="A10" s="33"/>
      <c r="B10" s="34"/>
      <c r="C10" s="37" t="s">
        <v>53</v>
      </c>
      <c r="D10" s="37">
        <f>+'을지(총공사비)'!D55</f>
        <v>6841892</v>
      </c>
      <c r="E10" s="37">
        <v>0</v>
      </c>
      <c r="F10" s="37"/>
      <c r="G10" s="37">
        <f t="shared" si="1"/>
        <v>6841892</v>
      </c>
    </row>
    <row r="11" spans="1:13" ht="23.25" customHeight="1" x14ac:dyDescent="0.3">
      <c r="A11" s="33"/>
      <c r="B11" s="38"/>
      <c r="C11" s="33" t="s">
        <v>54</v>
      </c>
      <c r="D11" s="33">
        <f>SUM(D5:D10)</f>
        <v>210011902</v>
      </c>
      <c r="E11" s="33">
        <f t="shared" ref="E11:G11" si="2">SUM(E5:E10)</f>
        <v>189979975</v>
      </c>
      <c r="F11" s="33">
        <f t="shared" si="2"/>
        <v>0</v>
      </c>
      <c r="G11" s="33">
        <f t="shared" si="2"/>
        <v>20031927</v>
      </c>
    </row>
    <row r="12" spans="1:13" ht="23.25" customHeight="1" x14ac:dyDescent="0.3">
      <c r="A12" s="33"/>
      <c r="B12" s="113" t="s">
        <v>55</v>
      </c>
      <c r="C12" s="114"/>
      <c r="D12" s="39">
        <f>'을지(총공사비)'!D57</f>
        <v>11662137</v>
      </c>
      <c r="E12" s="40">
        <f>TRUNC(+D12*E11/D11,0)</f>
        <v>10549747</v>
      </c>
      <c r="F12" s="40">
        <v>0</v>
      </c>
      <c r="G12" s="40">
        <f t="shared" si="1"/>
        <v>1112390</v>
      </c>
    </row>
    <row r="13" spans="1:13" ht="23.25" customHeight="1" x14ac:dyDescent="0.3">
      <c r="A13" s="33"/>
      <c r="B13" s="113" t="s">
        <v>56</v>
      </c>
      <c r="C13" s="114"/>
      <c r="D13" s="39">
        <f>'을지(총공사비)'!D58</f>
        <v>16333071</v>
      </c>
      <c r="E13" s="40">
        <f>TRUNC(+D13*E11/D11,)</f>
        <v>14775145</v>
      </c>
      <c r="F13" s="40">
        <v>0</v>
      </c>
      <c r="G13" s="40">
        <f t="shared" si="1"/>
        <v>1557926</v>
      </c>
    </row>
    <row r="14" spans="1:13" ht="23.25" customHeight="1" x14ac:dyDescent="0.3">
      <c r="A14" s="33"/>
      <c r="B14" s="100" t="s">
        <v>57</v>
      </c>
      <c r="C14" s="102"/>
      <c r="D14" s="41">
        <f>SUM(D11:D13)</f>
        <v>238007110</v>
      </c>
      <c r="E14" s="42">
        <f t="shared" ref="E14:G14" si="3">SUM(E11:E13)</f>
        <v>215304867</v>
      </c>
      <c r="F14" s="42">
        <f t="shared" si="3"/>
        <v>0</v>
      </c>
      <c r="G14" s="42">
        <f t="shared" si="3"/>
        <v>22702243</v>
      </c>
      <c r="I14" s="28"/>
      <c r="J14" s="43"/>
    </row>
    <row r="15" spans="1:13" ht="23.25" customHeight="1" x14ac:dyDescent="0.3">
      <c r="A15" s="29" t="s">
        <v>58</v>
      </c>
      <c r="B15" s="106" t="s">
        <v>59</v>
      </c>
      <c r="C15" s="107"/>
      <c r="D15" s="44">
        <f>1606800+2350200+63000</f>
        <v>4020000</v>
      </c>
      <c r="E15" s="39"/>
      <c r="F15" s="39">
        <f>+D15</f>
        <v>4020000</v>
      </c>
      <c r="G15" s="39"/>
    </row>
    <row r="16" spans="1:13" ht="23.25" customHeight="1" x14ac:dyDescent="0.3">
      <c r="A16" s="33"/>
      <c r="B16" s="106" t="s">
        <v>60</v>
      </c>
      <c r="C16" s="107"/>
      <c r="D16" s="44">
        <v>4497300</v>
      </c>
      <c r="E16" s="45"/>
      <c r="F16" s="39">
        <f t="shared" ref="F16:F20" si="4">+D16</f>
        <v>4497300</v>
      </c>
      <c r="G16" s="45"/>
      <c r="M16" s="43"/>
    </row>
    <row r="17" spans="1:13" ht="23.25" customHeight="1" x14ac:dyDescent="0.3">
      <c r="A17" s="33"/>
      <c r="B17" s="106" t="s">
        <v>61</v>
      </c>
      <c r="C17" s="107"/>
      <c r="D17" s="44">
        <v>15073829</v>
      </c>
      <c r="E17" s="39"/>
      <c r="F17" s="39">
        <f t="shared" si="4"/>
        <v>15073829</v>
      </c>
      <c r="G17" s="39"/>
      <c r="M17" s="43"/>
    </row>
    <row r="18" spans="1:13" ht="23.25" customHeight="1" x14ac:dyDescent="0.3">
      <c r="A18" s="33"/>
      <c r="B18" s="106" t="s">
        <v>62</v>
      </c>
      <c r="C18" s="107"/>
      <c r="D18" s="44">
        <v>42361417</v>
      </c>
      <c r="E18" s="39"/>
      <c r="F18" s="39">
        <f t="shared" si="4"/>
        <v>42361417</v>
      </c>
      <c r="G18" s="39"/>
    </row>
    <row r="19" spans="1:13" ht="23.25" customHeight="1" x14ac:dyDescent="0.3">
      <c r="A19" s="33"/>
      <c r="B19" s="106" t="s">
        <v>63</v>
      </c>
      <c r="C19" s="107"/>
      <c r="D19" s="44">
        <v>0</v>
      </c>
      <c r="E19" s="39"/>
      <c r="F19" s="39">
        <f t="shared" si="4"/>
        <v>0</v>
      </c>
      <c r="G19" s="39"/>
    </row>
    <row r="20" spans="1:13" ht="23.25" customHeight="1" x14ac:dyDescent="0.3">
      <c r="A20" s="33"/>
      <c r="B20" s="106" t="s">
        <v>64</v>
      </c>
      <c r="C20" s="107"/>
      <c r="D20" s="44">
        <v>37066374</v>
      </c>
      <c r="E20" s="39"/>
      <c r="F20" s="39">
        <f t="shared" si="4"/>
        <v>37066374</v>
      </c>
      <c r="G20" s="39"/>
    </row>
    <row r="21" spans="1:13" ht="23.25" customHeight="1" x14ac:dyDescent="0.3">
      <c r="A21" s="46"/>
      <c r="B21" s="100" t="s">
        <v>57</v>
      </c>
      <c r="C21" s="102"/>
      <c r="D21" s="42">
        <f>SUM(D15:D20)</f>
        <v>103018920</v>
      </c>
      <c r="E21" s="42"/>
      <c r="F21" s="42">
        <f>SUM(F15:F20)</f>
        <v>103018920</v>
      </c>
      <c r="G21" s="42"/>
    </row>
    <row r="22" spans="1:13" ht="23.25" customHeight="1" x14ac:dyDescent="0.3">
      <c r="A22" s="100" t="s">
        <v>65</v>
      </c>
      <c r="B22" s="101"/>
      <c r="C22" s="102"/>
      <c r="D22" s="42">
        <v>161408429</v>
      </c>
      <c r="E22" s="42"/>
      <c r="F22" s="42">
        <f>+D22</f>
        <v>161408429</v>
      </c>
      <c r="G22" s="42"/>
    </row>
    <row r="23" spans="1:13" ht="23.25" customHeight="1" x14ac:dyDescent="0.3">
      <c r="A23" s="103" t="s">
        <v>66</v>
      </c>
      <c r="B23" s="104"/>
      <c r="C23" s="105"/>
      <c r="D23" s="47">
        <v>11864167</v>
      </c>
      <c r="E23" s="47"/>
      <c r="F23" s="47">
        <f>+D23</f>
        <v>11864167</v>
      </c>
      <c r="G23" s="47"/>
    </row>
    <row r="24" spans="1:13" ht="23.25" customHeight="1" x14ac:dyDescent="0.3">
      <c r="A24" s="100" t="s">
        <v>67</v>
      </c>
      <c r="B24" s="101"/>
      <c r="C24" s="102"/>
      <c r="D24" s="48">
        <f>D14+D21+D22+D23</f>
        <v>514298626</v>
      </c>
      <c r="E24" s="48">
        <f>E11+E12+E13+E21+E22+E23</f>
        <v>215304867</v>
      </c>
      <c r="F24" s="48">
        <f>F14+F21+F22+F23</f>
        <v>276291516</v>
      </c>
      <c r="G24" s="48">
        <f>G11+G12+G13+G21+G22+G23</f>
        <v>22702243</v>
      </c>
    </row>
    <row r="25" spans="1:13" s="19" customFormat="1" ht="13.5" x14ac:dyDescent="0.3">
      <c r="A25" s="49" t="s">
        <v>68</v>
      </c>
      <c r="B25" s="49"/>
      <c r="C25" s="49"/>
      <c r="D25" s="49"/>
      <c r="E25" s="49"/>
      <c r="F25" s="49"/>
      <c r="G25" s="49"/>
      <c r="H25" s="50"/>
      <c r="I25" s="51"/>
    </row>
    <row r="26" spans="1:13" s="19" customFormat="1" ht="13.5" x14ac:dyDescent="0.3">
      <c r="A26" s="49" t="s">
        <v>69</v>
      </c>
      <c r="B26" s="49"/>
      <c r="C26" s="49"/>
      <c r="D26" s="49"/>
      <c r="E26" s="49"/>
      <c r="F26" s="49"/>
      <c r="G26" s="49"/>
      <c r="H26" s="50"/>
      <c r="I26" s="51"/>
    </row>
    <row r="27" spans="1:13" s="19" customFormat="1" ht="13.5" x14ac:dyDescent="0.3">
      <c r="A27" s="49" t="s">
        <v>70</v>
      </c>
      <c r="B27" s="49"/>
      <c r="C27" s="49"/>
      <c r="D27" s="49"/>
      <c r="E27" s="49"/>
      <c r="F27" s="49"/>
      <c r="G27" s="49"/>
      <c r="H27" s="50"/>
      <c r="I27" s="51"/>
    </row>
    <row r="28" spans="1:13" s="19" customFormat="1" ht="13.5" x14ac:dyDescent="0.3">
      <c r="A28" s="49" t="s">
        <v>71</v>
      </c>
      <c r="B28" s="52"/>
      <c r="C28" s="52"/>
      <c r="D28" s="52"/>
      <c r="E28" s="52"/>
      <c r="F28" s="52"/>
      <c r="G28" s="52"/>
      <c r="H28" s="50"/>
      <c r="I28" s="51"/>
    </row>
    <row r="29" spans="1:13" s="19" customFormat="1" ht="13.5" x14ac:dyDescent="0.3">
      <c r="A29" s="49" t="s">
        <v>72</v>
      </c>
      <c r="B29" s="53"/>
      <c r="C29" s="53"/>
      <c r="D29" s="53"/>
      <c r="E29" s="53"/>
      <c r="F29" s="53"/>
      <c r="G29" s="53"/>
      <c r="H29" s="50"/>
      <c r="I29" s="51"/>
    </row>
    <row r="30" spans="1:13" s="19" customFormat="1" ht="13.5" x14ac:dyDescent="0.3">
      <c r="A30" s="49" t="s">
        <v>73</v>
      </c>
      <c r="B30" s="52"/>
      <c r="C30" s="52"/>
      <c r="D30" s="52"/>
      <c r="E30" s="52"/>
      <c r="F30" s="52"/>
      <c r="G30" s="52"/>
      <c r="H30" s="50"/>
      <c r="I30" s="51"/>
    </row>
    <row r="31" spans="1:13" s="19" customFormat="1" ht="13.5" x14ac:dyDescent="0.3">
      <c r="A31" s="49" t="s">
        <v>74</v>
      </c>
      <c r="B31" s="52"/>
      <c r="C31" s="52"/>
      <c r="D31" s="52"/>
      <c r="E31" s="52"/>
      <c r="F31" s="52"/>
      <c r="G31" s="52"/>
      <c r="H31" s="50"/>
      <c r="I31" s="51"/>
    </row>
    <row r="32" spans="1:13" s="19" customFormat="1" ht="13.5" x14ac:dyDescent="0.3">
      <c r="A32" s="49" t="s">
        <v>75</v>
      </c>
      <c r="B32" s="52"/>
      <c r="C32" s="52"/>
      <c r="D32" s="52"/>
      <c r="E32" s="52"/>
      <c r="F32" s="52"/>
      <c r="G32" s="52"/>
      <c r="H32" s="50"/>
      <c r="I32" s="51"/>
    </row>
    <row r="33" spans="1:9" s="19" customFormat="1" ht="13.5" x14ac:dyDescent="0.3">
      <c r="A33" s="49" t="s">
        <v>76</v>
      </c>
      <c r="B33" s="52"/>
      <c r="C33" s="52"/>
      <c r="D33" s="52"/>
      <c r="E33" s="52"/>
      <c r="F33" s="52"/>
      <c r="G33" s="52"/>
      <c r="H33" s="50"/>
      <c r="I33" s="51"/>
    </row>
    <row r="34" spans="1:9" s="19" customFormat="1" ht="13.5" x14ac:dyDescent="0.3">
      <c r="A34" s="49" t="s">
        <v>77</v>
      </c>
      <c r="B34" s="52"/>
      <c r="C34" s="52"/>
      <c r="D34" s="52"/>
      <c r="E34" s="52"/>
      <c r="F34" s="52"/>
      <c r="G34" s="52"/>
      <c r="H34" s="50"/>
      <c r="I34" s="51"/>
    </row>
    <row r="35" spans="1:9" s="19" customFormat="1" ht="13.5" x14ac:dyDescent="0.3">
      <c r="A35" s="49" t="s">
        <v>78</v>
      </c>
      <c r="B35" s="52"/>
      <c r="C35" s="52"/>
      <c r="D35" s="52"/>
      <c r="E35" s="52"/>
      <c r="F35" s="52"/>
      <c r="G35" s="52"/>
      <c r="H35" s="50"/>
      <c r="I35" s="51"/>
    </row>
    <row r="36" spans="1:9" s="19" customFormat="1" ht="13.5" x14ac:dyDescent="0.3">
      <c r="A36" s="54" t="s">
        <v>79</v>
      </c>
      <c r="B36" s="52"/>
      <c r="C36" s="52"/>
      <c r="D36" s="52"/>
      <c r="E36" s="52"/>
      <c r="F36" s="52"/>
      <c r="G36" s="52"/>
      <c r="H36" s="50"/>
      <c r="I36" s="51"/>
    </row>
  </sheetData>
  <mergeCells count="15">
    <mergeCell ref="B15:C15"/>
    <mergeCell ref="A2:G2"/>
    <mergeCell ref="A4:C4"/>
    <mergeCell ref="B12:C12"/>
    <mergeCell ref="B13:C13"/>
    <mergeCell ref="B14:C14"/>
    <mergeCell ref="A22:C22"/>
    <mergeCell ref="A23:C23"/>
    <mergeCell ref="A24:C24"/>
    <mergeCell ref="B16:C16"/>
    <mergeCell ref="B17:C17"/>
    <mergeCell ref="B18:C18"/>
    <mergeCell ref="B19:C19"/>
    <mergeCell ref="B20:C20"/>
    <mergeCell ref="B21:C21"/>
  </mergeCells>
  <phoneticPr fontId="3" type="noConversion"/>
  <printOptions horizontalCentered="1"/>
  <pageMargins left="0.23622047244094491" right="0.15748031496062992" top="0.57999999999999996" bottom="0.27559055118110237" header="0.31496062992125984" footer="0.19685039370078741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8"/>
  <sheetViews>
    <sheetView view="pageBreakPreview" zoomScale="115" zoomScaleNormal="115" zoomScaleSheetLayoutView="115" workbookViewId="0">
      <selection activeCell="A4" sqref="A4"/>
    </sheetView>
  </sheetViews>
  <sheetFormatPr defaultRowHeight="13.5" x14ac:dyDescent="0.3"/>
  <cols>
    <col min="1" max="1" width="7.875" style="19" customWidth="1"/>
    <col min="2" max="2" width="9.25" style="19" customWidth="1"/>
    <col min="3" max="3" width="19.375" style="19" customWidth="1"/>
    <col min="4" max="4" width="11.375" style="55" customWidth="1"/>
    <col min="5" max="7" width="11.375" style="19" customWidth="1"/>
    <col min="8" max="8" width="9.625" style="19" bestFit="1" customWidth="1"/>
    <col min="9" max="9" width="18" style="19" customWidth="1"/>
    <col min="10" max="10" width="11.5" style="57" bestFit="1" customWidth="1"/>
    <col min="11" max="11" width="12.875" style="19" bestFit="1" customWidth="1"/>
    <col min="12" max="209" width="9" style="19"/>
    <col min="210" max="211" width="11" style="19" customWidth="1"/>
    <col min="212" max="212" width="19.375" style="19" customWidth="1"/>
    <col min="213" max="216" width="12.875" style="19" customWidth="1"/>
    <col min="217" max="217" width="2.5" style="19" customWidth="1"/>
    <col min="218" max="218" width="15.125" style="19" customWidth="1"/>
    <col min="219" max="219" width="9" style="19"/>
    <col min="220" max="220" width="14.875" style="19" customWidth="1"/>
    <col min="221" max="221" width="15.875" style="19" customWidth="1"/>
    <col min="222" max="222" width="13.625" style="19" customWidth="1"/>
    <col min="223" max="465" width="9" style="19"/>
    <col min="466" max="467" width="11" style="19" customWidth="1"/>
    <col min="468" max="468" width="19.375" style="19" customWidth="1"/>
    <col min="469" max="472" width="12.875" style="19" customWidth="1"/>
    <col min="473" max="473" width="2.5" style="19" customWidth="1"/>
    <col min="474" max="474" width="15.125" style="19" customWidth="1"/>
    <col min="475" max="475" width="9" style="19"/>
    <col min="476" max="476" width="14.875" style="19" customWidth="1"/>
    <col min="477" max="477" width="15.875" style="19" customWidth="1"/>
    <col min="478" max="478" width="13.625" style="19" customWidth="1"/>
    <col min="479" max="721" width="9" style="19"/>
    <col min="722" max="723" width="11" style="19" customWidth="1"/>
    <col min="724" max="724" width="19.375" style="19" customWidth="1"/>
    <col min="725" max="728" width="12.875" style="19" customWidth="1"/>
    <col min="729" max="729" width="2.5" style="19" customWidth="1"/>
    <col min="730" max="730" width="15.125" style="19" customWidth="1"/>
    <col min="731" max="731" width="9" style="19"/>
    <col min="732" max="732" width="14.875" style="19" customWidth="1"/>
    <col min="733" max="733" width="15.875" style="19" customWidth="1"/>
    <col min="734" max="734" width="13.625" style="19" customWidth="1"/>
    <col min="735" max="977" width="9" style="19"/>
    <col min="978" max="979" width="11" style="19" customWidth="1"/>
    <col min="980" max="980" width="19.375" style="19" customWidth="1"/>
    <col min="981" max="984" width="12.875" style="19" customWidth="1"/>
    <col min="985" max="985" width="2.5" style="19" customWidth="1"/>
    <col min="986" max="986" width="15.125" style="19" customWidth="1"/>
    <col min="987" max="987" width="9" style="19"/>
    <col min="988" max="988" width="14.875" style="19" customWidth="1"/>
    <col min="989" max="989" width="15.875" style="19" customWidth="1"/>
    <col min="990" max="990" width="13.625" style="19" customWidth="1"/>
    <col min="991" max="1233" width="9" style="19"/>
    <col min="1234" max="1235" width="11" style="19" customWidth="1"/>
    <col min="1236" max="1236" width="19.375" style="19" customWidth="1"/>
    <col min="1237" max="1240" width="12.875" style="19" customWidth="1"/>
    <col min="1241" max="1241" width="2.5" style="19" customWidth="1"/>
    <col min="1242" max="1242" width="15.125" style="19" customWidth="1"/>
    <col min="1243" max="1243" width="9" style="19"/>
    <col min="1244" max="1244" width="14.875" style="19" customWidth="1"/>
    <col min="1245" max="1245" width="15.875" style="19" customWidth="1"/>
    <col min="1246" max="1246" width="13.625" style="19" customWidth="1"/>
    <col min="1247" max="1489" width="9" style="19"/>
    <col min="1490" max="1491" width="11" style="19" customWidth="1"/>
    <col min="1492" max="1492" width="19.375" style="19" customWidth="1"/>
    <col min="1493" max="1496" width="12.875" style="19" customWidth="1"/>
    <col min="1497" max="1497" width="2.5" style="19" customWidth="1"/>
    <col min="1498" max="1498" width="15.125" style="19" customWidth="1"/>
    <col min="1499" max="1499" width="9" style="19"/>
    <col min="1500" max="1500" width="14.875" style="19" customWidth="1"/>
    <col min="1501" max="1501" width="15.875" style="19" customWidth="1"/>
    <col min="1502" max="1502" width="13.625" style="19" customWidth="1"/>
    <col min="1503" max="1745" width="9" style="19"/>
    <col min="1746" max="1747" width="11" style="19" customWidth="1"/>
    <col min="1748" max="1748" width="19.375" style="19" customWidth="1"/>
    <col min="1749" max="1752" width="12.875" style="19" customWidth="1"/>
    <col min="1753" max="1753" width="2.5" style="19" customWidth="1"/>
    <col min="1754" max="1754" width="15.125" style="19" customWidth="1"/>
    <col min="1755" max="1755" width="9" style="19"/>
    <col min="1756" max="1756" width="14.875" style="19" customWidth="1"/>
    <col min="1757" max="1757" width="15.875" style="19" customWidth="1"/>
    <col min="1758" max="1758" width="13.625" style="19" customWidth="1"/>
    <col min="1759" max="2001" width="9" style="19"/>
    <col min="2002" max="2003" width="11" style="19" customWidth="1"/>
    <col min="2004" max="2004" width="19.375" style="19" customWidth="1"/>
    <col min="2005" max="2008" width="12.875" style="19" customWidth="1"/>
    <col min="2009" max="2009" width="2.5" style="19" customWidth="1"/>
    <col min="2010" max="2010" width="15.125" style="19" customWidth="1"/>
    <col min="2011" max="2011" width="9" style="19"/>
    <col min="2012" max="2012" width="14.875" style="19" customWidth="1"/>
    <col min="2013" max="2013" width="15.875" style="19" customWidth="1"/>
    <col min="2014" max="2014" width="13.625" style="19" customWidth="1"/>
    <col min="2015" max="2257" width="9" style="19"/>
    <col min="2258" max="2259" width="11" style="19" customWidth="1"/>
    <col min="2260" max="2260" width="19.375" style="19" customWidth="1"/>
    <col min="2261" max="2264" width="12.875" style="19" customWidth="1"/>
    <col min="2265" max="2265" width="2.5" style="19" customWidth="1"/>
    <col min="2266" max="2266" width="15.125" style="19" customWidth="1"/>
    <col min="2267" max="2267" width="9" style="19"/>
    <col min="2268" max="2268" width="14.875" style="19" customWidth="1"/>
    <col min="2269" max="2269" width="15.875" style="19" customWidth="1"/>
    <col min="2270" max="2270" width="13.625" style="19" customWidth="1"/>
    <col min="2271" max="2513" width="9" style="19"/>
    <col min="2514" max="2515" width="11" style="19" customWidth="1"/>
    <col min="2516" max="2516" width="19.375" style="19" customWidth="1"/>
    <col min="2517" max="2520" width="12.875" style="19" customWidth="1"/>
    <col min="2521" max="2521" width="2.5" style="19" customWidth="1"/>
    <col min="2522" max="2522" width="15.125" style="19" customWidth="1"/>
    <col min="2523" max="2523" width="9" style="19"/>
    <col min="2524" max="2524" width="14.875" style="19" customWidth="1"/>
    <col min="2525" max="2525" width="15.875" style="19" customWidth="1"/>
    <col min="2526" max="2526" width="13.625" style="19" customWidth="1"/>
    <col min="2527" max="2769" width="9" style="19"/>
    <col min="2770" max="2771" width="11" style="19" customWidth="1"/>
    <col min="2772" max="2772" width="19.375" style="19" customWidth="1"/>
    <col min="2773" max="2776" width="12.875" style="19" customWidth="1"/>
    <col min="2777" max="2777" width="2.5" style="19" customWidth="1"/>
    <col min="2778" max="2778" width="15.125" style="19" customWidth="1"/>
    <col min="2779" max="2779" width="9" style="19"/>
    <col min="2780" max="2780" width="14.875" style="19" customWidth="1"/>
    <col min="2781" max="2781" width="15.875" style="19" customWidth="1"/>
    <col min="2782" max="2782" width="13.625" style="19" customWidth="1"/>
    <col min="2783" max="3025" width="9" style="19"/>
    <col min="3026" max="3027" width="11" style="19" customWidth="1"/>
    <col min="3028" max="3028" width="19.375" style="19" customWidth="1"/>
    <col min="3029" max="3032" width="12.875" style="19" customWidth="1"/>
    <col min="3033" max="3033" width="2.5" style="19" customWidth="1"/>
    <col min="3034" max="3034" width="15.125" style="19" customWidth="1"/>
    <col min="3035" max="3035" width="9" style="19"/>
    <col min="3036" max="3036" width="14.875" style="19" customWidth="1"/>
    <col min="3037" max="3037" width="15.875" style="19" customWidth="1"/>
    <col min="3038" max="3038" width="13.625" style="19" customWidth="1"/>
    <col min="3039" max="3281" width="9" style="19"/>
    <col min="3282" max="3283" width="11" style="19" customWidth="1"/>
    <col min="3284" max="3284" width="19.375" style="19" customWidth="1"/>
    <col min="3285" max="3288" width="12.875" style="19" customWidth="1"/>
    <col min="3289" max="3289" width="2.5" style="19" customWidth="1"/>
    <col min="3290" max="3290" width="15.125" style="19" customWidth="1"/>
    <col min="3291" max="3291" width="9" style="19"/>
    <col min="3292" max="3292" width="14.875" style="19" customWidth="1"/>
    <col min="3293" max="3293" width="15.875" style="19" customWidth="1"/>
    <col min="3294" max="3294" width="13.625" style="19" customWidth="1"/>
    <col min="3295" max="3537" width="9" style="19"/>
    <col min="3538" max="3539" width="11" style="19" customWidth="1"/>
    <col min="3540" max="3540" width="19.375" style="19" customWidth="1"/>
    <col min="3541" max="3544" width="12.875" style="19" customWidth="1"/>
    <col min="3545" max="3545" width="2.5" style="19" customWidth="1"/>
    <col min="3546" max="3546" width="15.125" style="19" customWidth="1"/>
    <col min="3547" max="3547" width="9" style="19"/>
    <col min="3548" max="3548" width="14.875" style="19" customWidth="1"/>
    <col min="3549" max="3549" width="15.875" style="19" customWidth="1"/>
    <col min="3550" max="3550" width="13.625" style="19" customWidth="1"/>
    <col min="3551" max="3793" width="9" style="19"/>
    <col min="3794" max="3795" width="11" style="19" customWidth="1"/>
    <col min="3796" max="3796" width="19.375" style="19" customWidth="1"/>
    <col min="3797" max="3800" width="12.875" style="19" customWidth="1"/>
    <col min="3801" max="3801" width="2.5" style="19" customWidth="1"/>
    <col min="3802" max="3802" width="15.125" style="19" customWidth="1"/>
    <col min="3803" max="3803" width="9" style="19"/>
    <col min="3804" max="3804" width="14.875" style="19" customWidth="1"/>
    <col min="3805" max="3805" width="15.875" style="19" customWidth="1"/>
    <col min="3806" max="3806" width="13.625" style="19" customWidth="1"/>
    <col min="3807" max="4049" width="9" style="19"/>
    <col min="4050" max="4051" width="11" style="19" customWidth="1"/>
    <col min="4052" max="4052" width="19.375" style="19" customWidth="1"/>
    <col min="4053" max="4056" width="12.875" style="19" customWidth="1"/>
    <col min="4057" max="4057" width="2.5" style="19" customWidth="1"/>
    <col min="4058" max="4058" width="15.125" style="19" customWidth="1"/>
    <col min="4059" max="4059" width="9" style="19"/>
    <col min="4060" max="4060" width="14.875" style="19" customWidth="1"/>
    <col min="4061" max="4061" width="15.875" style="19" customWidth="1"/>
    <col min="4062" max="4062" width="13.625" style="19" customWidth="1"/>
    <col min="4063" max="4305" width="9" style="19"/>
    <col min="4306" max="4307" width="11" style="19" customWidth="1"/>
    <col min="4308" max="4308" width="19.375" style="19" customWidth="1"/>
    <col min="4309" max="4312" width="12.875" style="19" customWidth="1"/>
    <col min="4313" max="4313" width="2.5" style="19" customWidth="1"/>
    <col min="4314" max="4314" width="15.125" style="19" customWidth="1"/>
    <col min="4315" max="4315" width="9" style="19"/>
    <col min="4316" max="4316" width="14.875" style="19" customWidth="1"/>
    <col min="4317" max="4317" width="15.875" style="19" customWidth="1"/>
    <col min="4318" max="4318" width="13.625" style="19" customWidth="1"/>
    <col min="4319" max="4561" width="9" style="19"/>
    <col min="4562" max="4563" width="11" style="19" customWidth="1"/>
    <col min="4564" max="4564" width="19.375" style="19" customWidth="1"/>
    <col min="4565" max="4568" width="12.875" style="19" customWidth="1"/>
    <col min="4569" max="4569" width="2.5" style="19" customWidth="1"/>
    <col min="4570" max="4570" width="15.125" style="19" customWidth="1"/>
    <col min="4571" max="4571" width="9" style="19"/>
    <col min="4572" max="4572" width="14.875" style="19" customWidth="1"/>
    <col min="4573" max="4573" width="15.875" style="19" customWidth="1"/>
    <col min="4574" max="4574" width="13.625" style="19" customWidth="1"/>
    <col min="4575" max="4817" width="9" style="19"/>
    <col min="4818" max="4819" width="11" style="19" customWidth="1"/>
    <col min="4820" max="4820" width="19.375" style="19" customWidth="1"/>
    <col min="4821" max="4824" width="12.875" style="19" customWidth="1"/>
    <col min="4825" max="4825" width="2.5" style="19" customWidth="1"/>
    <col min="4826" max="4826" width="15.125" style="19" customWidth="1"/>
    <col min="4827" max="4827" width="9" style="19"/>
    <col min="4828" max="4828" width="14.875" style="19" customWidth="1"/>
    <col min="4829" max="4829" width="15.875" style="19" customWidth="1"/>
    <col min="4830" max="4830" width="13.625" style="19" customWidth="1"/>
    <col min="4831" max="5073" width="9" style="19"/>
    <col min="5074" max="5075" width="11" style="19" customWidth="1"/>
    <col min="5076" max="5076" width="19.375" style="19" customWidth="1"/>
    <col min="5077" max="5080" width="12.875" style="19" customWidth="1"/>
    <col min="5081" max="5081" width="2.5" style="19" customWidth="1"/>
    <col min="5082" max="5082" width="15.125" style="19" customWidth="1"/>
    <col min="5083" max="5083" width="9" style="19"/>
    <col min="5084" max="5084" width="14.875" style="19" customWidth="1"/>
    <col min="5085" max="5085" width="15.875" style="19" customWidth="1"/>
    <col min="5086" max="5086" width="13.625" style="19" customWidth="1"/>
    <col min="5087" max="5329" width="9" style="19"/>
    <col min="5330" max="5331" width="11" style="19" customWidth="1"/>
    <col min="5332" max="5332" width="19.375" style="19" customWidth="1"/>
    <col min="5333" max="5336" width="12.875" style="19" customWidth="1"/>
    <col min="5337" max="5337" width="2.5" style="19" customWidth="1"/>
    <col min="5338" max="5338" width="15.125" style="19" customWidth="1"/>
    <col min="5339" max="5339" width="9" style="19"/>
    <col min="5340" max="5340" width="14.875" style="19" customWidth="1"/>
    <col min="5341" max="5341" width="15.875" style="19" customWidth="1"/>
    <col min="5342" max="5342" width="13.625" style="19" customWidth="1"/>
    <col min="5343" max="5585" width="9" style="19"/>
    <col min="5586" max="5587" width="11" style="19" customWidth="1"/>
    <col min="5588" max="5588" width="19.375" style="19" customWidth="1"/>
    <col min="5589" max="5592" width="12.875" style="19" customWidth="1"/>
    <col min="5593" max="5593" width="2.5" style="19" customWidth="1"/>
    <col min="5594" max="5594" width="15.125" style="19" customWidth="1"/>
    <col min="5595" max="5595" width="9" style="19"/>
    <col min="5596" max="5596" width="14.875" style="19" customWidth="1"/>
    <col min="5597" max="5597" width="15.875" style="19" customWidth="1"/>
    <col min="5598" max="5598" width="13.625" style="19" customWidth="1"/>
    <col min="5599" max="5841" width="9" style="19"/>
    <col min="5842" max="5843" width="11" style="19" customWidth="1"/>
    <col min="5844" max="5844" width="19.375" style="19" customWidth="1"/>
    <col min="5845" max="5848" width="12.875" style="19" customWidth="1"/>
    <col min="5849" max="5849" width="2.5" style="19" customWidth="1"/>
    <col min="5850" max="5850" width="15.125" style="19" customWidth="1"/>
    <col min="5851" max="5851" width="9" style="19"/>
    <col min="5852" max="5852" width="14.875" style="19" customWidth="1"/>
    <col min="5853" max="5853" width="15.875" style="19" customWidth="1"/>
    <col min="5854" max="5854" width="13.625" style="19" customWidth="1"/>
    <col min="5855" max="6097" width="9" style="19"/>
    <col min="6098" max="6099" width="11" style="19" customWidth="1"/>
    <col min="6100" max="6100" width="19.375" style="19" customWidth="1"/>
    <col min="6101" max="6104" width="12.875" style="19" customWidth="1"/>
    <col min="6105" max="6105" width="2.5" style="19" customWidth="1"/>
    <col min="6106" max="6106" width="15.125" style="19" customWidth="1"/>
    <col min="6107" max="6107" width="9" style="19"/>
    <col min="6108" max="6108" width="14.875" style="19" customWidth="1"/>
    <col min="6109" max="6109" width="15.875" style="19" customWidth="1"/>
    <col min="6110" max="6110" width="13.625" style="19" customWidth="1"/>
    <col min="6111" max="6353" width="9" style="19"/>
    <col min="6354" max="6355" width="11" style="19" customWidth="1"/>
    <col min="6356" max="6356" width="19.375" style="19" customWidth="1"/>
    <col min="6357" max="6360" width="12.875" style="19" customWidth="1"/>
    <col min="6361" max="6361" width="2.5" style="19" customWidth="1"/>
    <col min="6362" max="6362" width="15.125" style="19" customWidth="1"/>
    <col min="6363" max="6363" width="9" style="19"/>
    <col min="6364" max="6364" width="14.875" style="19" customWidth="1"/>
    <col min="6365" max="6365" width="15.875" style="19" customWidth="1"/>
    <col min="6366" max="6366" width="13.625" style="19" customWidth="1"/>
    <col min="6367" max="6609" width="9" style="19"/>
    <col min="6610" max="6611" width="11" style="19" customWidth="1"/>
    <col min="6612" max="6612" width="19.375" style="19" customWidth="1"/>
    <col min="6613" max="6616" width="12.875" style="19" customWidth="1"/>
    <col min="6617" max="6617" width="2.5" style="19" customWidth="1"/>
    <col min="6618" max="6618" width="15.125" style="19" customWidth="1"/>
    <col min="6619" max="6619" width="9" style="19"/>
    <col min="6620" max="6620" width="14.875" style="19" customWidth="1"/>
    <col min="6621" max="6621" width="15.875" style="19" customWidth="1"/>
    <col min="6622" max="6622" width="13.625" style="19" customWidth="1"/>
    <col min="6623" max="6865" width="9" style="19"/>
    <col min="6866" max="6867" width="11" style="19" customWidth="1"/>
    <col min="6868" max="6868" width="19.375" style="19" customWidth="1"/>
    <col min="6869" max="6872" width="12.875" style="19" customWidth="1"/>
    <col min="6873" max="6873" width="2.5" style="19" customWidth="1"/>
    <col min="6874" max="6874" width="15.125" style="19" customWidth="1"/>
    <col min="6875" max="6875" width="9" style="19"/>
    <col min="6876" max="6876" width="14.875" style="19" customWidth="1"/>
    <col min="6877" max="6877" width="15.875" style="19" customWidth="1"/>
    <col min="6878" max="6878" width="13.625" style="19" customWidth="1"/>
    <col min="6879" max="7121" width="9" style="19"/>
    <col min="7122" max="7123" width="11" style="19" customWidth="1"/>
    <col min="7124" max="7124" width="19.375" style="19" customWidth="1"/>
    <col min="7125" max="7128" width="12.875" style="19" customWidth="1"/>
    <col min="7129" max="7129" width="2.5" style="19" customWidth="1"/>
    <col min="7130" max="7130" width="15.125" style="19" customWidth="1"/>
    <col min="7131" max="7131" width="9" style="19"/>
    <col min="7132" max="7132" width="14.875" style="19" customWidth="1"/>
    <col min="7133" max="7133" width="15.875" style="19" customWidth="1"/>
    <col min="7134" max="7134" width="13.625" style="19" customWidth="1"/>
    <col min="7135" max="7377" width="9" style="19"/>
    <col min="7378" max="7379" width="11" style="19" customWidth="1"/>
    <col min="7380" max="7380" width="19.375" style="19" customWidth="1"/>
    <col min="7381" max="7384" width="12.875" style="19" customWidth="1"/>
    <col min="7385" max="7385" width="2.5" style="19" customWidth="1"/>
    <col min="7386" max="7386" width="15.125" style="19" customWidth="1"/>
    <col min="7387" max="7387" width="9" style="19"/>
    <col min="7388" max="7388" width="14.875" style="19" customWidth="1"/>
    <col min="7389" max="7389" width="15.875" style="19" customWidth="1"/>
    <col min="7390" max="7390" width="13.625" style="19" customWidth="1"/>
    <col min="7391" max="7633" width="9" style="19"/>
    <col min="7634" max="7635" width="11" style="19" customWidth="1"/>
    <col min="7636" max="7636" width="19.375" style="19" customWidth="1"/>
    <col min="7637" max="7640" width="12.875" style="19" customWidth="1"/>
    <col min="7641" max="7641" width="2.5" style="19" customWidth="1"/>
    <col min="7642" max="7642" width="15.125" style="19" customWidth="1"/>
    <col min="7643" max="7643" width="9" style="19"/>
    <col min="7644" max="7644" width="14.875" style="19" customWidth="1"/>
    <col min="7645" max="7645" width="15.875" style="19" customWidth="1"/>
    <col min="7646" max="7646" width="13.625" style="19" customWidth="1"/>
    <col min="7647" max="7889" width="9" style="19"/>
    <col min="7890" max="7891" width="11" style="19" customWidth="1"/>
    <col min="7892" max="7892" width="19.375" style="19" customWidth="1"/>
    <col min="7893" max="7896" width="12.875" style="19" customWidth="1"/>
    <col min="7897" max="7897" width="2.5" style="19" customWidth="1"/>
    <col min="7898" max="7898" width="15.125" style="19" customWidth="1"/>
    <col min="7899" max="7899" width="9" style="19"/>
    <col min="7900" max="7900" width="14.875" style="19" customWidth="1"/>
    <col min="7901" max="7901" width="15.875" style="19" customWidth="1"/>
    <col min="7902" max="7902" width="13.625" style="19" customWidth="1"/>
    <col min="7903" max="8145" width="9" style="19"/>
    <col min="8146" max="8147" width="11" style="19" customWidth="1"/>
    <col min="8148" max="8148" width="19.375" style="19" customWidth="1"/>
    <col min="8149" max="8152" width="12.875" style="19" customWidth="1"/>
    <col min="8153" max="8153" width="2.5" style="19" customWidth="1"/>
    <col min="8154" max="8154" width="15.125" style="19" customWidth="1"/>
    <col min="8155" max="8155" width="9" style="19"/>
    <col min="8156" max="8156" width="14.875" style="19" customWidth="1"/>
    <col min="8157" max="8157" width="15.875" style="19" customWidth="1"/>
    <col min="8158" max="8158" width="13.625" style="19" customWidth="1"/>
    <col min="8159" max="8401" width="9" style="19"/>
    <col min="8402" max="8403" width="11" style="19" customWidth="1"/>
    <col min="8404" max="8404" width="19.375" style="19" customWidth="1"/>
    <col min="8405" max="8408" width="12.875" style="19" customWidth="1"/>
    <col min="8409" max="8409" width="2.5" style="19" customWidth="1"/>
    <col min="8410" max="8410" width="15.125" style="19" customWidth="1"/>
    <col min="8411" max="8411" width="9" style="19"/>
    <col min="8412" max="8412" width="14.875" style="19" customWidth="1"/>
    <col min="8413" max="8413" width="15.875" style="19" customWidth="1"/>
    <col min="8414" max="8414" width="13.625" style="19" customWidth="1"/>
    <col min="8415" max="8657" width="9" style="19"/>
    <col min="8658" max="8659" width="11" style="19" customWidth="1"/>
    <col min="8660" max="8660" width="19.375" style="19" customWidth="1"/>
    <col min="8661" max="8664" width="12.875" style="19" customWidth="1"/>
    <col min="8665" max="8665" width="2.5" style="19" customWidth="1"/>
    <col min="8666" max="8666" width="15.125" style="19" customWidth="1"/>
    <col min="8667" max="8667" width="9" style="19"/>
    <col min="8668" max="8668" width="14.875" style="19" customWidth="1"/>
    <col min="8669" max="8669" width="15.875" style="19" customWidth="1"/>
    <col min="8670" max="8670" width="13.625" style="19" customWidth="1"/>
    <col min="8671" max="8913" width="9" style="19"/>
    <col min="8914" max="8915" width="11" style="19" customWidth="1"/>
    <col min="8916" max="8916" width="19.375" style="19" customWidth="1"/>
    <col min="8917" max="8920" width="12.875" style="19" customWidth="1"/>
    <col min="8921" max="8921" width="2.5" style="19" customWidth="1"/>
    <col min="8922" max="8922" width="15.125" style="19" customWidth="1"/>
    <col min="8923" max="8923" width="9" style="19"/>
    <col min="8924" max="8924" width="14.875" style="19" customWidth="1"/>
    <col min="8925" max="8925" width="15.875" style="19" customWidth="1"/>
    <col min="8926" max="8926" width="13.625" style="19" customWidth="1"/>
    <col min="8927" max="9169" width="9" style="19"/>
    <col min="9170" max="9171" width="11" style="19" customWidth="1"/>
    <col min="9172" max="9172" width="19.375" style="19" customWidth="1"/>
    <col min="9173" max="9176" width="12.875" style="19" customWidth="1"/>
    <col min="9177" max="9177" width="2.5" style="19" customWidth="1"/>
    <col min="9178" max="9178" width="15.125" style="19" customWidth="1"/>
    <col min="9179" max="9179" width="9" style="19"/>
    <col min="9180" max="9180" width="14.875" style="19" customWidth="1"/>
    <col min="9181" max="9181" width="15.875" style="19" customWidth="1"/>
    <col min="9182" max="9182" width="13.625" style="19" customWidth="1"/>
    <col min="9183" max="9425" width="9" style="19"/>
    <col min="9426" max="9427" width="11" style="19" customWidth="1"/>
    <col min="9428" max="9428" width="19.375" style="19" customWidth="1"/>
    <col min="9429" max="9432" width="12.875" style="19" customWidth="1"/>
    <col min="9433" max="9433" width="2.5" style="19" customWidth="1"/>
    <col min="9434" max="9434" width="15.125" style="19" customWidth="1"/>
    <col min="9435" max="9435" width="9" style="19"/>
    <col min="9436" max="9436" width="14.875" style="19" customWidth="1"/>
    <col min="9437" max="9437" width="15.875" style="19" customWidth="1"/>
    <col min="9438" max="9438" width="13.625" style="19" customWidth="1"/>
    <col min="9439" max="9681" width="9" style="19"/>
    <col min="9682" max="9683" width="11" style="19" customWidth="1"/>
    <col min="9684" max="9684" width="19.375" style="19" customWidth="1"/>
    <col min="9685" max="9688" width="12.875" style="19" customWidth="1"/>
    <col min="9689" max="9689" width="2.5" style="19" customWidth="1"/>
    <col min="9690" max="9690" width="15.125" style="19" customWidth="1"/>
    <col min="9691" max="9691" width="9" style="19"/>
    <col min="9692" max="9692" width="14.875" style="19" customWidth="1"/>
    <col min="9693" max="9693" width="15.875" style="19" customWidth="1"/>
    <col min="9694" max="9694" width="13.625" style="19" customWidth="1"/>
    <col min="9695" max="9937" width="9" style="19"/>
    <col min="9938" max="9939" width="11" style="19" customWidth="1"/>
    <col min="9940" max="9940" width="19.375" style="19" customWidth="1"/>
    <col min="9941" max="9944" width="12.875" style="19" customWidth="1"/>
    <col min="9945" max="9945" width="2.5" style="19" customWidth="1"/>
    <col min="9946" max="9946" width="15.125" style="19" customWidth="1"/>
    <col min="9947" max="9947" width="9" style="19"/>
    <col min="9948" max="9948" width="14.875" style="19" customWidth="1"/>
    <col min="9949" max="9949" width="15.875" style="19" customWidth="1"/>
    <col min="9950" max="9950" width="13.625" style="19" customWidth="1"/>
    <col min="9951" max="10193" width="9" style="19"/>
    <col min="10194" max="10195" width="11" style="19" customWidth="1"/>
    <col min="10196" max="10196" width="19.375" style="19" customWidth="1"/>
    <col min="10197" max="10200" width="12.875" style="19" customWidth="1"/>
    <col min="10201" max="10201" width="2.5" style="19" customWidth="1"/>
    <col min="10202" max="10202" width="15.125" style="19" customWidth="1"/>
    <col min="10203" max="10203" width="9" style="19"/>
    <col min="10204" max="10204" width="14.875" style="19" customWidth="1"/>
    <col min="10205" max="10205" width="15.875" style="19" customWidth="1"/>
    <col min="10206" max="10206" width="13.625" style="19" customWidth="1"/>
    <col min="10207" max="10449" width="9" style="19"/>
    <col min="10450" max="10451" width="11" style="19" customWidth="1"/>
    <col min="10452" max="10452" width="19.375" style="19" customWidth="1"/>
    <col min="10453" max="10456" width="12.875" style="19" customWidth="1"/>
    <col min="10457" max="10457" width="2.5" style="19" customWidth="1"/>
    <col min="10458" max="10458" width="15.125" style="19" customWidth="1"/>
    <col min="10459" max="10459" width="9" style="19"/>
    <col min="10460" max="10460" width="14.875" style="19" customWidth="1"/>
    <col min="10461" max="10461" width="15.875" style="19" customWidth="1"/>
    <col min="10462" max="10462" width="13.625" style="19" customWidth="1"/>
    <col min="10463" max="10705" width="9" style="19"/>
    <col min="10706" max="10707" width="11" style="19" customWidth="1"/>
    <col min="10708" max="10708" width="19.375" style="19" customWidth="1"/>
    <col min="10709" max="10712" width="12.875" style="19" customWidth="1"/>
    <col min="10713" max="10713" width="2.5" style="19" customWidth="1"/>
    <col min="10714" max="10714" width="15.125" style="19" customWidth="1"/>
    <col min="10715" max="10715" width="9" style="19"/>
    <col min="10716" max="10716" width="14.875" style="19" customWidth="1"/>
    <col min="10717" max="10717" width="15.875" style="19" customWidth="1"/>
    <col min="10718" max="10718" width="13.625" style="19" customWidth="1"/>
    <col min="10719" max="10961" width="9" style="19"/>
    <col min="10962" max="10963" width="11" style="19" customWidth="1"/>
    <col min="10964" max="10964" width="19.375" style="19" customWidth="1"/>
    <col min="10965" max="10968" width="12.875" style="19" customWidth="1"/>
    <col min="10969" max="10969" width="2.5" style="19" customWidth="1"/>
    <col min="10970" max="10970" width="15.125" style="19" customWidth="1"/>
    <col min="10971" max="10971" width="9" style="19"/>
    <col min="10972" max="10972" width="14.875" style="19" customWidth="1"/>
    <col min="10973" max="10973" width="15.875" style="19" customWidth="1"/>
    <col min="10974" max="10974" width="13.625" style="19" customWidth="1"/>
    <col min="10975" max="11217" width="9" style="19"/>
    <col min="11218" max="11219" width="11" style="19" customWidth="1"/>
    <col min="11220" max="11220" width="19.375" style="19" customWidth="1"/>
    <col min="11221" max="11224" width="12.875" style="19" customWidth="1"/>
    <col min="11225" max="11225" width="2.5" style="19" customWidth="1"/>
    <col min="11226" max="11226" width="15.125" style="19" customWidth="1"/>
    <col min="11227" max="11227" width="9" style="19"/>
    <col min="11228" max="11228" width="14.875" style="19" customWidth="1"/>
    <col min="11229" max="11229" width="15.875" style="19" customWidth="1"/>
    <col min="11230" max="11230" width="13.625" style="19" customWidth="1"/>
    <col min="11231" max="11473" width="9" style="19"/>
    <col min="11474" max="11475" width="11" style="19" customWidth="1"/>
    <col min="11476" max="11476" width="19.375" style="19" customWidth="1"/>
    <col min="11477" max="11480" width="12.875" style="19" customWidth="1"/>
    <col min="11481" max="11481" width="2.5" style="19" customWidth="1"/>
    <col min="11482" max="11482" width="15.125" style="19" customWidth="1"/>
    <col min="11483" max="11483" width="9" style="19"/>
    <col min="11484" max="11484" width="14.875" style="19" customWidth="1"/>
    <col min="11485" max="11485" width="15.875" style="19" customWidth="1"/>
    <col min="11486" max="11486" width="13.625" style="19" customWidth="1"/>
    <col min="11487" max="11729" width="9" style="19"/>
    <col min="11730" max="11731" width="11" style="19" customWidth="1"/>
    <col min="11732" max="11732" width="19.375" style="19" customWidth="1"/>
    <col min="11733" max="11736" width="12.875" style="19" customWidth="1"/>
    <col min="11737" max="11737" width="2.5" style="19" customWidth="1"/>
    <col min="11738" max="11738" width="15.125" style="19" customWidth="1"/>
    <col min="11739" max="11739" width="9" style="19"/>
    <col min="11740" max="11740" width="14.875" style="19" customWidth="1"/>
    <col min="11741" max="11741" width="15.875" style="19" customWidth="1"/>
    <col min="11742" max="11742" width="13.625" style="19" customWidth="1"/>
    <col min="11743" max="11985" width="9" style="19"/>
    <col min="11986" max="11987" width="11" style="19" customWidth="1"/>
    <col min="11988" max="11988" width="19.375" style="19" customWidth="1"/>
    <col min="11989" max="11992" width="12.875" style="19" customWidth="1"/>
    <col min="11993" max="11993" width="2.5" style="19" customWidth="1"/>
    <col min="11994" max="11994" width="15.125" style="19" customWidth="1"/>
    <col min="11995" max="11995" width="9" style="19"/>
    <col min="11996" max="11996" width="14.875" style="19" customWidth="1"/>
    <col min="11997" max="11997" width="15.875" style="19" customWidth="1"/>
    <col min="11998" max="11998" width="13.625" style="19" customWidth="1"/>
    <col min="11999" max="12241" width="9" style="19"/>
    <col min="12242" max="12243" width="11" style="19" customWidth="1"/>
    <col min="12244" max="12244" width="19.375" style="19" customWidth="1"/>
    <col min="12245" max="12248" width="12.875" style="19" customWidth="1"/>
    <col min="12249" max="12249" width="2.5" style="19" customWidth="1"/>
    <col min="12250" max="12250" width="15.125" style="19" customWidth="1"/>
    <col min="12251" max="12251" width="9" style="19"/>
    <col min="12252" max="12252" width="14.875" style="19" customWidth="1"/>
    <col min="12253" max="12253" width="15.875" style="19" customWidth="1"/>
    <col min="12254" max="12254" width="13.625" style="19" customWidth="1"/>
    <col min="12255" max="12497" width="9" style="19"/>
    <col min="12498" max="12499" width="11" style="19" customWidth="1"/>
    <col min="12500" max="12500" width="19.375" style="19" customWidth="1"/>
    <col min="12501" max="12504" width="12.875" style="19" customWidth="1"/>
    <col min="12505" max="12505" width="2.5" style="19" customWidth="1"/>
    <col min="12506" max="12506" width="15.125" style="19" customWidth="1"/>
    <col min="12507" max="12507" width="9" style="19"/>
    <col min="12508" max="12508" width="14.875" style="19" customWidth="1"/>
    <col min="12509" max="12509" width="15.875" style="19" customWidth="1"/>
    <col min="12510" max="12510" width="13.625" style="19" customWidth="1"/>
    <col min="12511" max="12753" width="9" style="19"/>
    <col min="12754" max="12755" width="11" style="19" customWidth="1"/>
    <col min="12756" max="12756" width="19.375" style="19" customWidth="1"/>
    <col min="12757" max="12760" width="12.875" style="19" customWidth="1"/>
    <col min="12761" max="12761" width="2.5" style="19" customWidth="1"/>
    <col min="12762" max="12762" width="15.125" style="19" customWidth="1"/>
    <col min="12763" max="12763" width="9" style="19"/>
    <col min="12764" max="12764" width="14.875" style="19" customWidth="1"/>
    <col min="12765" max="12765" width="15.875" style="19" customWidth="1"/>
    <col min="12766" max="12766" width="13.625" style="19" customWidth="1"/>
    <col min="12767" max="13009" width="9" style="19"/>
    <col min="13010" max="13011" width="11" style="19" customWidth="1"/>
    <col min="13012" max="13012" width="19.375" style="19" customWidth="1"/>
    <col min="13013" max="13016" width="12.875" style="19" customWidth="1"/>
    <col min="13017" max="13017" width="2.5" style="19" customWidth="1"/>
    <col min="13018" max="13018" width="15.125" style="19" customWidth="1"/>
    <col min="13019" max="13019" width="9" style="19"/>
    <col min="13020" max="13020" width="14.875" style="19" customWidth="1"/>
    <col min="13021" max="13021" width="15.875" style="19" customWidth="1"/>
    <col min="13022" max="13022" width="13.625" style="19" customWidth="1"/>
    <col min="13023" max="13265" width="9" style="19"/>
    <col min="13266" max="13267" width="11" style="19" customWidth="1"/>
    <col min="13268" max="13268" width="19.375" style="19" customWidth="1"/>
    <col min="13269" max="13272" width="12.875" style="19" customWidth="1"/>
    <col min="13273" max="13273" width="2.5" style="19" customWidth="1"/>
    <col min="13274" max="13274" width="15.125" style="19" customWidth="1"/>
    <col min="13275" max="13275" width="9" style="19"/>
    <col min="13276" max="13276" width="14.875" style="19" customWidth="1"/>
    <col min="13277" max="13277" width="15.875" style="19" customWidth="1"/>
    <col min="13278" max="13278" width="13.625" style="19" customWidth="1"/>
    <col min="13279" max="13521" width="9" style="19"/>
    <col min="13522" max="13523" width="11" style="19" customWidth="1"/>
    <col min="13524" max="13524" width="19.375" style="19" customWidth="1"/>
    <col min="13525" max="13528" width="12.875" style="19" customWidth="1"/>
    <col min="13529" max="13529" width="2.5" style="19" customWidth="1"/>
    <col min="13530" max="13530" width="15.125" style="19" customWidth="1"/>
    <col min="13531" max="13531" width="9" style="19"/>
    <col min="13532" max="13532" width="14.875" style="19" customWidth="1"/>
    <col min="13533" max="13533" width="15.875" style="19" customWidth="1"/>
    <col min="13534" max="13534" width="13.625" style="19" customWidth="1"/>
    <col min="13535" max="13777" width="9" style="19"/>
    <col min="13778" max="13779" width="11" style="19" customWidth="1"/>
    <col min="13780" max="13780" width="19.375" style="19" customWidth="1"/>
    <col min="13781" max="13784" width="12.875" style="19" customWidth="1"/>
    <col min="13785" max="13785" width="2.5" style="19" customWidth="1"/>
    <col min="13786" max="13786" width="15.125" style="19" customWidth="1"/>
    <col min="13787" max="13787" width="9" style="19"/>
    <col min="13788" max="13788" width="14.875" style="19" customWidth="1"/>
    <col min="13789" max="13789" width="15.875" style="19" customWidth="1"/>
    <col min="13790" max="13790" width="13.625" style="19" customWidth="1"/>
    <col min="13791" max="14033" width="9" style="19"/>
    <col min="14034" max="14035" width="11" style="19" customWidth="1"/>
    <col min="14036" max="14036" width="19.375" style="19" customWidth="1"/>
    <col min="14037" max="14040" width="12.875" style="19" customWidth="1"/>
    <col min="14041" max="14041" width="2.5" style="19" customWidth="1"/>
    <col min="14042" max="14042" width="15.125" style="19" customWidth="1"/>
    <col min="14043" max="14043" width="9" style="19"/>
    <col min="14044" max="14044" width="14.875" style="19" customWidth="1"/>
    <col min="14045" max="14045" width="15.875" style="19" customWidth="1"/>
    <col min="14046" max="14046" width="13.625" style="19" customWidth="1"/>
    <col min="14047" max="14289" width="9" style="19"/>
    <col min="14290" max="14291" width="11" style="19" customWidth="1"/>
    <col min="14292" max="14292" width="19.375" style="19" customWidth="1"/>
    <col min="14293" max="14296" width="12.875" style="19" customWidth="1"/>
    <col min="14297" max="14297" width="2.5" style="19" customWidth="1"/>
    <col min="14298" max="14298" width="15.125" style="19" customWidth="1"/>
    <col min="14299" max="14299" width="9" style="19"/>
    <col min="14300" max="14300" width="14.875" style="19" customWidth="1"/>
    <col min="14301" max="14301" width="15.875" style="19" customWidth="1"/>
    <col min="14302" max="14302" width="13.625" style="19" customWidth="1"/>
    <col min="14303" max="14545" width="9" style="19"/>
    <col min="14546" max="14547" width="11" style="19" customWidth="1"/>
    <col min="14548" max="14548" width="19.375" style="19" customWidth="1"/>
    <col min="14549" max="14552" width="12.875" style="19" customWidth="1"/>
    <col min="14553" max="14553" width="2.5" style="19" customWidth="1"/>
    <col min="14554" max="14554" width="15.125" style="19" customWidth="1"/>
    <col min="14555" max="14555" width="9" style="19"/>
    <col min="14556" max="14556" width="14.875" style="19" customWidth="1"/>
    <col min="14557" max="14557" width="15.875" style="19" customWidth="1"/>
    <col min="14558" max="14558" width="13.625" style="19" customWidth="1"/>
    <col min="14559" max="14801" width="9" style="19"/>
    <col min="14802" max="14803" width="11" style="19" customWidth="1"/>
    <col min="14804" max="14804" width="19.375" style="19" customWidth="1"/>
    <col min="14805" max="14808" width="12.875" style="19" customWidth="1"/>
    <col min="14809" max="14809" width="2.5" style="19" customWidth="1"/>
    <col min="14810" max="14810" width="15.125" style="19" customWidth="1"/>
    <col min="14811" max="14811" width="9" style="19"/>
    <col min="14812" max="14812" width="14.875" style="19" customWidth="1"/>
    <col min="14813" max="14813" width="15.875" style="19" customWidth="1"/>
    <col min="14814" max="14814" width="13.625" style="19" customWidth="1"/>
    <col min="14815" max="15057" width="9" style="19"/>
    <col min="15058" max="15059" width="11" style="19" customWidth="1"/>
    <col min="15060" max="15060" width="19.375" style="19" customWidth="1"/>
    <col min="15061" max="15064" width="12.875" style="19" customWidth="1"/>
    <col min="15065" max="15065" width="2.5" style="19" customWidth="1"/>
    <col min="15066" max="15066" width="15.125" style="19" customWidth="1"/>
    <col min="15067" max="15067" width="9" style="19"/>
    <col min="15068" max="15068" width="14.875" style="19" customWidth="1"/>
    <col min="15069" max="15069" width="15.875" style="19" customWidth="1"/>
    <col min="15070" max="15070" width="13.625" style="19" customWidth="1"/>
    <col min="15071" max="15313" width="9" style="19"/>
    <col min="15314" max="15315" width="11" style="19" customWidth="1"/>
    <col min="15316" max="15316" width="19.375" style="19" customWidth="1"/>
    <col min="15317" max="15320" width="12.875" style="19" customWidth="1"/>
    <col min="15321" max="15321" width="2.5" style="19" customWidth="1"/>
    <col min="15322" max="15322" width="15.125" style="19" customWidth="1"/>
    <col min="15323" max="15323" width="9" style="19"/>
    <col min="15324" max="15324" width="14.875" style="19" customWidth="1"/>
    <col min="15325" max="15325" width="15.875" style="19" customWidth="1"/>
    <col min="15326" max="15326" width="13.625" style="19" customWidth="1"/>
    <col min="15327" max="15569" width="9" style="19"/>
    <col min="15570" max="15571" width="11" style="19" customWidth="1"/>
    <col min="15572" max="15572" width="19.375" style="19" customWidth="1"/>
    <col min="15573" max="15576" width="12.875" style="19" customWidth="1"/>
    <col min="15577" max="15577" width="2.5" style="19" customWidth="1"/>
    <col min="15578" max="15578" width="15.125" style="19" customWidth="1"/>
    <col min="15579" max="15579" width="9" style="19"/>
    <col min="15580" max="15580" width="14.875" style="19" customWidth="1"/>
    <col min="15581" max="15581" width="15.875" style="19" customWidth="1"/>
    <col min="15582" max="15582" width="13.625" style="19" customWidth="1"/>
    <col min="15583" max="15825" width="9" style="19"/>
    <col min="15826" max="15827" width="11" style="19" customWidth="1"/>
    <col min="15828" max="15828" width="19.375" style="19" customWidth="1"/>
    <col min="15829" max="15832" width="12.875" style="19" customWidth="1"/>
    <col min="15833" max="15833" width="2.5" style="19" customWidth="1"/>
    <col min="15834" max="15834" width="15.125" style="19" customWidth="1"/>
    <col min="15835" max="15835" width="9" style="19"/>
    <col min="15836" max="15836" width="14.875" style="19" customWidth="1"/>
    <col min="15837" max="15837" width="15.875" style="19" customWidth="1"/>
    <col min="15838" max="15838" width="13.625" style="19" customWidth="1"/>
    <col min="15839" max="16081" width="9" style="19"/>
    <col min="16082" max="16083" width="11" style="19" customWidth="1"/>
    <col min="16084" max="16084" width="19.375" style="19" customWidth="1"/>
    <col min="16085" max="16088" width="12.875" style="19" customWidth="1"/>
    <col min="16089" max="16089" width="2.5" style="19" customWidth="1"/>
    <col min="16090" max="16090" width="15.125" style="19" customWidth="1"/>
    <col min="16091" max="16091" width="9" style="19"/>
    <col min="16092" max="16092" width="14.875" style="19" customWidth="1"/>
    <col min="16093" max="16093" width="15.875" style="19" customWidth="1"/>
    <col min="16094" max="16094" width="13.625" style="19" customWidth="1"/>
    <col min="16095" max="16365" width="9" style="19"/>
    <col min="16366" max="16384" width="9" style="19" customWidth="1"/>
  </cols>
  <sheetData>
    <row r="1" spans="1:9" x14ac:dyDescent="0.3">
      <c r="A1" s="19" t="s">
        <v>80</v>
      </c>
      <c r="F1" s="56"/>
      <c r="G1" s="56"/>
    </row>
    <row r="2" spans="1:9" ht="26.25" customHeight="1" x14ac:dyDescent="0.3">
      <c r="A2" s="58"/>
      <c r="B2" s="59"/>
      <c r="C2" s="59"/>
      <c r="D2" s="59" t="s">
        <v>81</v>
      </c>
      <c r="E2" s="59"/>
      <c r="F2" s="59"/>
      <c r="G2" s="59"/>
    </row>
    <row r="3" spans="1:9" ht="18.75" customHeight="1" thickBot="1" x14ac:dyDescent="0.35">
      <c r="A3" s="19" t="s">
        <v>145</v>
      </c>
      <c r="F3" s="56"/>
      <c r="G3" s="60" t="s">
        <v>82</v>
      </c>
    </row>
    <row r="4" spans="1:9" ht="12.95" customHeight="1" x14ac:dyDescent="0.3">
      <c r="A4" s="61" t="s">
        <v>83</v>
      </c>
      <c r="B4" s="62" t="s">
        <v>84</v>
      </c>
      <c r="C4" s="62" t="s">
        <v>85</v>
      </c>
      <c r="D4" s="63" t="s">
        <v>86</v>
      </c>
      <c r="E4" s="62" t="s">
        <v>87</v>
      </c>
      <c r="F4" s="62" t="s">
        <v>44</v>
      </c>
      <c r="G4" s="64" t="s">
        <v>45</v>
      </c>
    </row>
    <row r="5" spans="1:9" ht="12.95" customHeight="1" x14ac:dyDescent="0.3">
      <c r="A5" s="119" t="s">
        <v>47</v>
      </c>
      <c r="B5" s="122" t="s">
        <v>88</v>
      </c>
      <c r="C5" s="65" t="s">
        <v>89</v>
      </c>
      <c r="D5" s="66">
        <v>2478143</v>
      </c>
      <c r="E5" s="66">
        <v>2478143</v>
      </c>
      <c r="F5" s="67">
        <v>0</v>
      </c>
      <c r="G5" s="68">
        <v>0</v>
      </c>
      <c r="I5" s="69"/>
    </row>
    <row r="6" spans="1:9" ht="12.95" customHeight="1" x14ac:dyDescent="0.3">
      <c r="A6" s="120"/>
      <c r="B6" s="123"/>
      <c r="C6" s="65" t="s">
        <v>90</v>
      </c>
      <c r="D6" s="66">
        <v>2163121</v>
      </c>
      <c r="E6" s="66">
        <v>2163121</v>
      </c>
      <c r="F6" s="67">
        <v>0</v>
      </c>
      <c r="G6" s="68">
        <v>0</v>
      </c>
      <c r="I6" s="69"/>
    </row>
    <row r="7" spans="1:9" ht="12.95" customHeight="1" x14ac:dyDescent="0.3">
      <c r="A7" s="120"/>
      <c r="B7" s="123"/>
      <c r="C7" s="65" t="s">
        <v>91</v>
      </c>
      <c r="D7" s="66">
        <v>0</v>
      </c>
      <c r="E7" s="66">
        <v>0</v>
      </c>
      <c r="F7" s="67">
        <v>0</v>
      </c>
      <c r="G7" s="68">
        <v>0</v>
      </c>
      <c r="I7" s="69"/>
    </row>
    <row r="8" spans="1:9" ht="12.95" customHeight="1" x14ac:dyDescent="0.3">
      <c r="A8" s="120"/>
      <c r="B8" s="123"/>
      <c r="C8" s="65" t="s">
        <v>92</v>
      </c>
      <c r="D8" s="66">
        <v>0</v>
      </c>
      <c r="E8" s="66">
        <v>0</v>
      </c>
      <c r="F8" s="67">
        <v>0</v>
      </c>
      <c r="G8" s="68">
        <v>0</v>
      </c>
      <c r="I8" s="69"/>
    </row>
    <row r="9" spans="1:9" ht="12.95" customHeight="1" x14ac:dyDescent="0.3">
      <c r="A9" s="120"/>
      <c r="B9" s="123"/>
      <c r="C9" s="65" t="s">
        <v>93</v>
      </c>
      <c r="D9" s="66">
        <v>0</v>
      </c>
      <c r="E9" s="66">
        <v>0</v>
      </c>
      <c r="F9" s="67">
        <v>0</v>
      </c>
      <c r="G9" s="68">
        <v>0</v>
      </c>
      <c r="I9" s="69"/>
    </row>
    <row r="10" spans="1:9" ht="12.95" customHeight="1" x14ac:dyDescent="0.3">
      <c r="A10" s="120"/>
      <c r="B10" s="123"/>
      <c r="C10" s="65" t="s">
        <v>94</v>
      </c>
      <c r="D10" s="66">
        <v>1281072</v>
      </c>
      <c r="E10" s="66">
        <v>1281072</v>
      </c>
      <c r="F10" s="67">
        <v>0</v>
      </c>
      <c r="G10" s="68">
        <v>0</v>
      </c>
      <c r="I10" s="69"/>
    </row>
    <row r="11" spans="1:9" ht="12.95" customHeight="1" x14ac:dyDescent="0.3">
      <c r="A11" s="120"/>
      <c r="B11" s="123"/>
      <c r="C11" s="65" t="s">
        <v>95</v>
      </c>
      <c r="D11" s="66">
        <v>0</v>
      </c>
      <c r="E11" s="66">
        <v>0</v>
      </c>
      <c r="F11" s="67">
        <v>0</v>
      </c>
      <c r="G11" s="68">
        <v>0</v>
      </c>
      <c r="I11" s="69"/>
    </row>
    <row r="12" spans="1:9" ht="12.95" customHeight="1" x14ac:dyDescent="0.3">
      <c r="A12" s="120"/>
      <c r="B12" s="123"/>
      <c r="C12" s="65" t="s">
        <v>96</v>
      </c>
      <c r="D12" s="66">
        <v>525029</v>
      </c>
      <c r="E12" s="66">
        <v>525029</v>
      </c>
      <c r="F12" s="67">
        <v>0</v>
      </c>
      <c r="G12" s="68">
        <v>0</v>
      </c>
      <c r="I12" s="69"/>
    </row>
    <row r="13" spans="1:9" ht="12.95" customHeight="1" x14ac:dyDescent="0.3">
      <c r="A13" s="120"/>
      <c r="B13" s="123"/>
      <c r="C13" s="65" t="s">
        <v>97</v>
      </c>
      <c r="D13" s="66">
        <v>420023</v>
      </c>
      <c r="E13" s="66">
        <v>420023</v>
      </c>
      <c r="F13" s="67">
        <v>0</v>
      </c>
      <c r="G13" s="68">
        <v>0</v>
      </c>
      <c r="I13" s="69"/>
    </row>
    <row r="14" spans="1:9" ht="12.95" customHeight="1" x14ac:dyDescent="0.3">
      <c r="A14" s="120"/>
      <c r="B14" s="123"/>
      <c r="C14" s="65" t="s">
        <v>98</v>
      </c>
      <c r="D14" s="66">
        <v>105005</v>
      </c>
      <c r="E14" s="66">
        <v>105005</v>
      </c>
      <c r="F14" s="67">
        <v>0</v>
      </c>
      <c r="G14" s="68">
        <v>0</v>
      </c>
      <c r="I14" s="69"/>
    </row>
    <row r="15" spans="1:9" ht="12.95" customHeight="1" x14ac:dyDescent="0.3">
      <c r="A15" s="120"/>
      <c r="B15" s="123"/>
      <c r="C15" s="65" t="s">
        <v>99</v>
      </c>
      <c r="D15" s="66">
        <v>0</v>
      </c>
      <c r="E15" s="66">
        <v>0</v>
      </c>
      <c r="F15" s="67">
        <v>0</v>
      </c>
      <c r="G15" s="68">
        <v>0</v>
      </c>
      <c r="I15" s="69"/>
    </row>
    <row r="16" spans="1:9" ht="12.95" customHeight="1" x14ac:dyDescent="0.3">
      <c r="A16" s="120"/>
      <c r="B16" s="123"/>
      <c r="C16" s="65" t="s">
        <v>100</v>
      </c>
      <c r="D16" s="66">
        <v>5880333</v>
      </c>
      <c r="E16" s="66">
        <v>5880333</v>
      </c>
      <c r="F16" s="67">
        <v>0</v>
      </c>
      <c r="G16" s="68">
        <v>0</v>
      </c>
      <c r="I16" s="69"/>
    </row>
    <row r="17" spans="1:9" ht="12.95" customHeight="1" x14ac:dyDescent="0.3">
      <c r="A17" s="120"/>
      <c r="B17" s="123"/>
      <c r="C17" s="65" t="s">
        <v>101</v>
      </c>
      <c r="D17" s="66">
        <v>2310130</v>
      </c>
      <c r="E17" s="66">
        <v>2310130</v>
      </c>
      <c r="F17" s="67">
        <v>0</v>
      </c>
      <c r="G17" s="68">
        <v>0</v>
      </c>
      <c r="I17" s="69"/>
    </row>
    <row r="18" spans="1:9" ht="12.95" customHeight="1" x14ac:dyDescent="0.3">
      <c r="A18" s="120"/>
      <c r="B18" s="123"/>
      <c r="C18" s="70" t="s">
        <v>102</v>
      </c>
      <c r="D18" s="71">
        <f>SUM(D5:D17)</f>
        <v>15162856</v>
      </c>
      <c r="E18" s="71">
        <f>SUM(E5:E17)</f>
        <v>15162856</v>
      </c>
      <c r="F18" s="72">
        <v>0</v>
      </c>
      <c r="G18" s="73">
        <v>0</v>
      </c>
      <c r="I18" s="74"/>
    </row>
    <row r="19" spans="1:9" ht="12.95" customHeight="1" x14ac:dyDescent="0.3">
      <c r="A19" s="120"/>
      <c r="B19" s="122" t="s">
        <v>103</v>
      </c>
      <c r="C19" s="65" t="s">
        <v>104</v>
      </c>
      <c r="D19" s="66">
        <v>6972405</v>
      </c>
      <c r="E19" s="66">
        <v>6972405</v>
      </c>
      <c r="F19" s="67">
        <v>0</v>
      </c>
      <c r="G19" s="68">
        <v>0</v>
      </c>
      <c r="I19" s="69"/>
    </row>
    <row r="20" spans="1:9" ht="12.95" customHeight="1" x14ac:dyDescent="0.3">
      <c r="A20" s="120"/>
      <c r="B20" s="123"/>
      <c r="C20" s="65" t="s">
        <v>105</v>
      </c>
      <c r="D20" s="66">
        <v>2499141</v>
      </c>
      <c r="E20" s="66">
        <v>2499141</v>
      </c>
      <c r="F20" s="67">
        <v>0</v>
      </c>
      <c r="G20" s="68">
        <v>0</v>
      </c>
      <c r="I20" s="69"/>
    </row>
    <row r="21" spans="1:9" ht="12.95" customHeight="1" x14ac:dyDescent="0.3">
      <c r="A21" s="120"/>
      <c r="B21" s="123"/>
      <c r="C21" s="65" t="s">
        <v>106</v>
      </c>
      <c r="D21" s="66">
        <v>7350416</v>
      </c>
      <c r="E21" s="66">
        <v>7350416</v>
      </c>
      <c r="F21" s="67">
        <v>0</v>
      </c>
      <c r="G21" s="68">
        <v>0</v>
      </c>
      <c r="I21" s="69"/>
    </row>
    <row r="22" spans="1:9" ht="12.95" customHeight="1" x14ac:dyDescent="0.3">
      <c r="A22" s="120"/>
      <c r="B22" s="123"/>
      <c r="C22" s="65" t="s">
        <v>107</v>
      </c>
      <c r="D22" s="66">
        <v>0</v>
      </c>
      <c r="E22" s="66">
        <v>0</v>
      </c>
      <c r="F22" s="67">
        <v>0</v>
      </c>
      <c r="G22" s="68">
        <v>0</v>
      </c>
      <c r="I22" s="69"/>
    </row>
    <row r="23" spans="1:9" ht="12.95" customHeight="1" x14ac:dyDescent="0.3">
      <c r="A23" s="120"/>
      <c r="B23" s="123"/>
      <c r="C23" s="65" t="s">
        <v>108</v>
      </c>
      <c r="D23" s="66">
        <v>76235443</v>
      </c>
      <c r="E23" s="66">
        <v>76235443</v>
      </c>
      <c r="F23" s="67">
        <v>0</v>
      </c>
      <c r="G23" s="68">
        <v>0</v>
      </c>
      <c r="I23" s="69"/>
    </row>
    <row r="24" spans="1:9" ht="12.95" customHeight="1" x14ac:dyDescent="0.3">
      <c r="A24" s="120"/>
      <c r="B24" s="123"/>
      <c r="C24" s="65" t="s">
        <v>109</v>
      </c>
      <c r="D24" s="66">
        <v>0</v>
      </c>
      <c r="E24" s="66">
        <v>0</v>
      </c>
      <c r="F24" s="67">
        <v>0</v>
      </c>
      <c r="G24" s="68">
        <v>0</v>
      </c>
      <c r="I24" s="69"/>
    </row>
    <row r="25" spans="1:9" ht="12.95" customHeight="1" x14ac:dyDescent="0.3">
      <c r="A25" s="120"/>
      <c r="B25" s="123"/>
      <c r="C25" s="65" t="s">
        <v>110</v>
      </c>
      <c r="D25" s="66">
        <v>1974111</v>
      </c>
      <c r="E25" s="66">
        <v>1974111</v>
      </c>
      <c r="F25" s="67">
        <v>0</v>
      </c>
      <c r="G25" s="68">
        <v>0</v>
      </c>
      <c r="I25" s="69"/>
    </row>
    <row r="26" spans="1:9" ht="12.95" customHeight="1" x14ac:dyDescent="0.3">
      <c r="A26" s="120"/>
      <c r="B26" s="123"/>
      <c r="C26" s="65" t="s">
        <v>111</v>
      </c>
      <c r="D26" s="66">
        <v>6720380</v>
      </c>
      <c r="E26" s="66">
        <v>6720380</v>
      </c>
      <c r="F26" s="67">
        <v>0</v>
      </c>
      <c r="G26" s="68">
        <v>0</v>
      </c>
      <c r="I26" s="69"/>
    </row>
    <row r="27" spans="1:9" ht="12.95" customHeight="1" x14ac:dyDescent="0.3">
      <c r="A27" s="120"/>
      <c r="B27" s="123"/>
      <c r="C27" s="65" t="s">
        <v>112</v>
      </c>
      <c r="D27" s="66">
        <v>1785100</v>
      </c>
      <c r="E27" s="66">
        <v>1785100</v>
      </c>
      <c r="F27" s="67">
        <v>0</v>
      </c>
      <c r="G27" s="68">
        <v>0</v>
      </c>
      <c r="I27" s="69"/>
    </row>
    <row r="28" spans="1:9" ht="12.95" customHeight="1" x14ac:dyDescent="0.3">
      <c r="A28" s="120"/>
      <c r="B28" s="123"/>
      <c r="C28" s="65" t="s">
        <v>113</v>
      </c>
      <c r="D28" s="66">
        <v>3045172</v>
      </c>
      <c r="E28" s="66">
        <v>3045172</v>
      </c>
      <c r="F28" s="67">
        <v>0</v>
      </c>
      <c r="G28" s="68">
        <v>0</v>
      </c>
      <c r="I28" s="69"/>
    </row>
    <row r="29" spans="1:9" ht="12.95" customHeight="1" x14ac:dyDescent="0.3">
      <c r="A29" s="120"/>
      <c r="B29" s="123"/>
      <c r="C29" s="65" t="s">
        <v>114</v>
      </c>
      <c r="D29" s="66">
        <v>2625148</v>
      </c>
      <c r="E29" s="66">
        <v>2625148</v>
      </c>
      <c r="F29" s="67">
        <v>0</v>
      </c>
      <c r="G29" s="68">
        <v>0</v>
      </c>
      <c r="I29" s="69"/>
    </row>
    <row r="30" spans="1:9" ht="12.95" customHeight="1" x14ac:dyDescent="0.3">
      <c r="A30" s="120"/>
      <c r="B30" s="123"/>
      <c r="C30" s="65" t="s">
        <v>115</v>
      </c>
      <c r="D30" s="66">
        <v>5418306</v>
      </c>
      <c r="E30" s="66">
        <v>5418306</v>
      </c>
      <c r="F30" s="67">
        <v>0</v>
      </c>
      <c r="G30" s="68">
        <v>0</v>
      </c>
      <c r="I30" s="69"/>
    </row>
    <row r="31" spans="1:9" ht="12.95" customHeight="1" x14ac:dyDescent="0.3">
      <c r="A31" s="120"/>
      <c r="B31" s="123"/>
      <c r="C31" s="65" t="s">
        <v>116</v>
      </c>
      <c r="D31" s="66">
        <v>2121119</v>
      </c>
      <c r="E31" s="66">
        <v>2121119</v>
      </c>
      <c r="F31" s="67">
        <v>0</v>
      </c>
      <c r="G31" s="68">
        <v>0</v>
      </c>
      <c r="I31" s="69"/>
    </row>
    <row r="32" spans="1:9" ht="12.95" customHeight="1" x14ac:dyDescent="0.3">
      <c r="A32" s="120"/>
      <c r="B32" s="123"/>
      <c r="C32" s="65" t="s">
        <v>117</v>
      </c>
      <c r="D32" s="66">
        <v>2058116</v>
      </c>
      <c r="E32" s="66">
        <v>2058116</v>
      </c>
      <c r="F32" s="67">
        <v>0</v>
      </c>
      <c r="G32" s="68">
        <v>0</v>
      </c>
      <c r="I32" s="69"/>
    </row>
    <row r="33" spans="1:9" ht="12.95" customHeight="1" x14ac:dyDescent="0.3">
      <c r="A33" s="120"/>
      <c r="B33" s="123"/>
      <c r="C33" s="65" t="s">
        <v>118</v>
      </c>
      <c r="D33" s="66">
        <v>8925505</v>
      </c>
      <c r="E33" s="66">
        <v>8925505</v>
      </c>
      <c r="F33" s="67">
        <v>0</v>
      </c>
      <c r="G33" s="68">
        <v>0</v>
      </c>
      <c r="I33" s="69"/>
    </row>
    <row r="34" spans="1:9" ht="12.95" customHeight="1" x14ac:dyDescent="0.3">
      <c r="A34" s="120"/>
      <c r="B34" s="123"/>
      <c r="C34" s="65" t="s">
        <v>119</v>
      </c>
      <c r="D34" s="66">
        <v>3129177</v>
      </c>
      <c r="E34" s="66">
        <v>3129177</v>
      </c>
      <c r="F34" s="67">
        <v>0</v>
      </c>
      <c r="G34" s="68">
        <v>0</v>
      </c>
      <c r="I34" s="69"/>
    </row>
    <row r="35" spans="1:9" ht="12.95" customHeight="1" x14ac:dyDescent="0.3">
      <c r="A35" s="120"/>
      <c r="B35" s="123"/>
      <c r="C35" s="65" t="s">
        <v>120</v>
      </c>
      <c r="D35" s="66">
        <v>4284242</v>
      </c>
      <c r="E35" s="66">
        <v>4284242</v>
      </c>
      <c r="F35" s="67">
        <v>0</v>
      </c>
      <c r="G35" s="68">
        <v>0</v>
      </c>
      <c r="I35" s="69"/>
    </row>
    <row r="36" spans="1:9" ht="12.95" customHeight="1" x14ac:dyDescent="0.3">
      <c r="A36" s="120"/>
      <c r="B36" s="123"/>
      <c r="C36" s="65" t="s">
        <v>121</v>
      </c>
      <c r="D36" s="66">
        <v>2142121</v>
      </c>
      <c r="E36" s="66">
        <v>2142121</v>
      </c>
      <c r="F36" s="67">
        <v>0</v>
      </c>
      <c r="G36" s="68">
        <v>0</v>
      </c>
      <c r="I36" s="69"/>
    </row>
    <row r="37" spans="1:9" ht="12.95" customHeight="1" x14ac:dyDescent="0.3">
      <c r="A37" s="120"/>
      <c r="B37" s="123"/>
      <c r="C37" s="65" t="s">
        <v>122</v>
      </c>
      <c r="D37" s="66">
        <v>2079117</v>
      </c>
      <c r="E37" s="66">
        <v>2079117</v>
      </c>
      <c r="F37" s="67">
        <v>0</v>
      </c>
      <c r="G37" s="68">
        <v>0</v>
      </c>
      <c r="I37" s="69"/>
    </row>
    <row r="38" spans="1:9" ht="12.95" customHeight="1" x14ac:dyDescent="0.3">
      <c r="A38" s="120"/>
      <c r="B38" s="123"/>
      <c r="C38" s="65" t="s">
        <v>123</v>
      </c>
      <c r="D38" s="66">
        <v>1575088</v>
      </c>
      <c r="E38" s="66">
        <v>1575088</v>
      </c>
      <c r="F38" s="67">
        <v>0</v>
      </c>
      <c r="G38" s="68">
        <v>0</v>
      </c>
      <c r="I38" s="69"/>
    </row>
    <row r="39" spans="1:9" ht="12.95" customHeight="1" x14ac:dyDescent="0.3">
      <c r="A39" s="120"/>
      <c r="B39" s="123"/>
      <c r="C39" s="65" t="s">
        <v>124</v>
      </c>
      <c r="D39" s="66">
        <v>5670320</v>
      </c>
      <c r="E39" s="66">
        <v>5670320</v>
      </c>
      <c r="F39" s="67">
        <v>0</v>
      </c>
      <c r="G39" s="68">
        <v>0</v>
      </c>
      <c r="I39" s="69"/>
    </row>
    <row r="40" spans="1:9" ht="12.95" customHeight="1" x14ac:dyDescent="0.3">
      <c r="A40" s="120"/>
      <c r="B40" s="123"/>
      <c r="C40" s="65" t="s">
        <v>125</v>
      </c>
      <c r="D40" s="66">
        <v>6090344</v>
      </c>
      <c r="E40" s="66">
        <v>6090344</v>
      </c>
      <c r="F40" s="67">
        <v>0</v>
      </c>
      <c r="G40" s="68">
        <v>0</v>
      </c>
      <c r="I40" s="69"/>
    </row>
    <row r="41" spans="1:9" ht="12.95" customHeight="1" x14ac:dyDescent="0.3">
      <c r="A41" s="120"/>
      <c r="B41" s="123"/>
      <c r="C41" s="65" t="s">
        <v>126</v>
      </c>
      <c r="D41" s="66">
        <v>1995112</v>
      </c>
      <c r="E41" s="66">
        <v>1995112</v>
      </c>
      <c r="F41" s="67">
        <v>0</v>
      </c>
      <c r="G41" s="68">
        <v>0</v>
      </c>
      <c r="I41" s="69"/>
    </row>
    <row r="42" spans="1:9" ht="12.95" customHeight="1" x14ac:dyDescent="0.3">
      <c r="A42" s="120"/>
      <c r="B42" s="123"/>
      <c r="C42" s="70" t="s">
        <v>102</v>
      </c>
      <c r="D42" s="71">
        <f>SUM(D19:D41)</f>
        <v>154695883</v>
      </c>
      <c r="E42" s="71">
        <f>SUM(E19:E41)</f>
        <v>154695883</v>
      </c>
      <c r="F42" s="72">
        <v>0</v>
      </c>
      <c r="G42" s="73">
        <v>0</v>
      </c>
      <c r="I42" s="74"/>
    </row>
    <row r="43" spans="1:9" ht="12.95" customHeight="1" x14ac:dyDescent="0.3">
      <c r="A43" s="120"/>
      <c r="B43" s="122" t="s">
        <v>127</v>
      </c>
      <c r="C43" s="65" t="s">
        <v>128</v>
      </c>
      <c r="D43" s="66">
        <v>2205128</v>
      </c>
      <c r="E43" s="66">
        <v>2205128</v>
      </c>
      <c r="F43" s="67">
        <v>0</v>
      </c>
      <c r="G43" s="68">
        <v>0</v>
      </c>
      <c r="I43" s="69"/>
    </row>
    <row r="44" spans="1:9" ht="12.95" customHeight="1" x14ac:dyDescent="0.3">
      <c r="A44" s="120"/>
      <c r="B44" s="123"/>
      <c r="C44" s="65" t="s">
        <v>129</v>
      </c>
      <c r="D44" s="66">
        <v>1260070</v>
      </c>
      <c r="E44" s="66">
        <v>1260070</v>
      </c>
      <c r="F44" s="67">
        <v>0</v>
      </c>
      <c r="G44" s="68">
        <v>0</v>
      </c>
      <c r="I44" s="69"/>
    </row>
    <row r="45" spans="1:9" ht="12.95" customHeight="1" x14ac:dyDescent="0.3">
      <c r="A45" s="120"/>
      <c r="B45" s="123"/>
      <c r="C45" s="65" t="s">
        <v>130</v>
      </c>
      <c r="D45" s="66">
        <v>1155065</v>
      </c>
      <c r="E45" s="66">
        <v>1155065</v>
      </c>
      <c r="F45" s="67">
        <v>0</v>
      </c>
      <c r="G45" s="68">
        <v>0</v>
      </c>
      <c r="I45" s="69"/>
    </row>
    <row r="46" spans="1:9" ht="12.95" customHeight="1" x14ac:dyDescent="0.3">
      <c r="A46" s="120"/>
      <c r="B46" s="123"/>
      <c r="C46" s="65" t="s">
        <v>131</v>
      </c>
      <c r="D46" s="66">
        <v>4620261</v>
      </c>
      <c r="E46" s="66">
        <v>4620261</v>
      </c>
      <c r="F46" s="67">
        <v>0</v>
      </c>
      <c r="G46" s="68">
        <v>0</v>
      </c>
      <c r="I46" s="69"/>
    </row>
    <row r="47" spans="1:9" ht="12.95" customHeight="1" x14ac:dyDescent="0.3">
      <c r="A47" s="120"/>
      <c r="B47" s="123"/>
      <c r="C47" s="65" t="s">
        <v>132</v>
      </c>
      <c r="D47" s="66">
        <v>3620604</v>
      </c>
      <c r="E47" s="66">
        <v>3620604</v>
      </c>
      <c r="F47" s="67">
        <v>0</v>
      </c>
      <c r="G47" s="68">
        <v>0</v>
      </c>
      <c r="I47" s="69"/>
    </row>
    <row r="48" spans="1:9" ht="12.95" customHeight="1" x14ac:dyDescent="0.3">
      <c r="A48" s="120"/>
      <c r="B48" s="123"/>
      <c r="C48" s="65" t="s">
        <v>133</v>
      </c>
      <c r="D48" s="66">
        <v>4368246</v>
      </c>
      <c r="E48" s="66">
        <v>4368246</v>
      </c>
      <c r="F48" s="67">
        <v>0</v>
      </c>
      <c r="G48" s="68">
        <v>0</v>
      </c>
      <c r="I48" s="69"/>
    </row>
    <row r="49" spans="1:11" ht="12.95" customHeight="1" x14ac:dyDescent="0.3">
      <c r="A49" s="120"/>
      <c r="B49" s="123"/>
      <c r="C49" s="65" t="s">
        <v>134</v>
      </c>
      <c r="D49" s="66">
        <v>1470083</v>
      </c>
      <c r="E49" s="66">
        <v>1470083</v>
      </c>
      <c r="F49" s="67">
        <v>0</v>
      </c>
      <c r="G49" s="68">
        <v>0</v>
      </c>
      <c r="I49" s="69"/>
    </row>
    <row r="50" spans="1:11" ht="12.95" customHeight="1" x14ac:dyDescent="0.3">
      <c r="A50" s="120"/>
      <c r="B50" s="123"/>
      <c r="C50" s="65" t="s">
        <v>135</v>
      </c>
      <c r="D50" s="66">
        <v>861048</v>
      </c>
      <c r="E50" s="66">
        <v>861048</v>
      </c>
      <c r="F50" s="67">
        <v>0</v>
      </c>
      <c r="G50" s="68">
        <v>0</v>
      </c>
      <c r="I50" s="69"/>
    </row>
    <row r="51" spans="1:11" ht="12.95" customHeight="1" x14ac:dyDescent="0.3">
      <c r="A51" s="120"/>
      <c r="B51" s="123"/>
      <c r="C51" s="65" t="s">
        <v>136</v>
      </c>
      <c r="D51" s="66">
        <v>560731</v>
      </c>
      <c r="E51" s="66">
        <v>560731</v>
      </c>
      <c r="F51" s="67">
        <v>0</v>
      </c>
      <c r="G51" s="68">
        <v>0</v>
      </c>
      <c r="I51" s="69"/>
    </row>
    <row r="52" spans="1:11" ht="12.95" customHeight="1" x14ac:dyDescent="0.3">
      <c r="A52" s="120"/>
      <c r="B52" s="123"/>
      <c r="C52" s="70" t="s">
        <v>102</v>
      </c>
      <c r="D52" s="71">
        <f>SUM(D43:D51)</f>
        <v>20121236</v>
      </c>
      <c r="E52" s="71">
        <f>SUM(E43:E51)</f>
        <v>20121236</v>
      </c>
      <c r="F52" s="72">
        <v>0</v>
      </c>
      <c r="G52" s="73">
        <v>0</v>
      </c>
      <c r="I52" s="74"/>
    </row>
    <row r="53" spans="1:11" ht="12.95" customHeight="1" x14ac:dyDescent="0.3">
      <c r="A53" s="120"/>
      <c r="B53" s="116" t="s">
        <v>51</v>
      </c>
      <c r="C53" s="116"/>
      <c r="D53" s="71">
        <v>7001286</v>
      </c>
      <c r="E53" s="72">
        <v>0</v>
      </c>
      <c r="F53" s="72">
        <v>0</v>
      </c>
      <c r="G53" s="73">
        <v>7001286</v>
      </c>
      <c r="I53" s="74"/>
    </row>
    <row r="54" spans="1:11" ht="12.95" customHeight="1" x14ac:dyDescent="0.3">
      <c r="A54" s="120"/>
      <c r="B54" s="116" t="s">
        <v>52</v>
      </c>
      <c r="C54" s="116"/>
      <c r="D54" s="71">
        <v>6188749</v>
      </c>
      <c r="E54" s="72">
        <v>0</v>
      </c>
      <c r="F54" s="72">
        <v>0</v>
      </c>
      <c r="G54" s="73">
        <v>6188749</v>
      </c>
      <c r="I54" s="74"/>
    </row>
    <row r="55" spans="1:11" ht="12.95" customHeight="1" x14ac:dyDescent="0.3">
      <c r="A55" s="120"/>
      <c r="B55" s="116" t="s">
        <v>53</v>
      </c>
      <c r="C55" s="116"/>
      <c r="D55" s="71">
        <v>6841892</v>
      </c>
      <c r="E55" s="72">
        <v>0</v>
      </c>
      <c r="F55" s="72">
        <v>0</v>
      </c>
      <c r="G55" s="73">
        <v>6841892</v>
      </c>
      <c r="I55" s="74"/>
    </row>
    <row r="56" spans="1:11" ht="12.95" customHeight="1" x14ac:dyDescent="0.3">
      <c r="A56" s="121"/>
      <c r="B56" s="124" t="s">
        <v>137</v>
      </c>
      <c r="C56" s="125"/>
      <c r="D56" s="75">
        <f>+SUM(D52:D55,D42,D18)</f>
        <v>210011902</v>
      </c>
      <c r="E56" s="76">
        <f>+SUM(E52:E55,E42,E18)</f>
        <v>189979975</v>
      </c>
      <c r="F56" s="76">
        <f t="shared" ref="F56:G56" si="0">+SUM(F52:F55,F42,F18)</f>
        <v>0</v>
      </c>
      <c r="G56" s="77">
        <f t="shared" si="0"/>
        <v>20031927</v>
      </c>
      <c r="I56" s="74"/>
    </row>
    <row r="57" spans="1:11" ht="12.95" customHeight="1" x14ac:dyDescent="0.3">
      <c r="A57" s="115" t="s">
        <v>55</v>
      </c>
      <c r="B57" s="116"/>
      <c r="C57" s="116"/>
      <c r="D57" s="71">
        <v>11662137</v>
      </c>
      <c r="E57" s="78">
        <v>10549747</v>
      </c>
      <c r="F57" s="72">
        <v>0</v>
      </c>
      <c r="G57" s="79">
        <v>1112390</v>
      </c>
      <c r="H57" s="80"/>
      <c r="I57" s="74"/>
      <c r="K57" s="81">
        <f>J57*E61</f>
        <v>0</v>
      </c>
    </row>
    <row r="58" spans="1:11" ht="12.95" customHeight="1" x14ac:dyDescent="0.3">
      <c r="A58" s="115" t="s">
        <v>138</v>
      </c>
      <c r="B58" s="116"/>
      <c r="C58" s="116"/>
      <c r="D58" s="71">
        <v>16333071</v>
      </c>
      <c r="E58" s="78">
        <v>14775145</v>
      </c>
      <c r="F58" s="72">
        <v>0</v>
      </c>
      <c r="G58" s="79">
        <v>1557926</v>
      </c>
      <c r="H58" s="80"/>
      <c r="I58" s="74"/>
      <c r="K58" s="81">
        <f>J58*E61</f>
        <v>0</v>
      </c>
    </row>
    <row r="59" spans="1:11" ht="12.95" customHeight="1" thickBot="1" x14ac:dyDescent="0.35">
      <c r="A59" s="117" t="s">
        <v>139</v>
      </c>
      <c r="B59" s="118"/>
      <c r="C59" s="118"/>
      <c r="D59" s="82">
        <f>+SUM(D56:D58)</f>
        <v>238007110</v>
      </c>
      <c r="E59" s="90">
        <f t="shared" ref="E59:G59" si="1">+SUM(E56:E58)</f>
        <v>215304867</v>
      </c>
      <c r="F59" s="83">
        <f t="shared" si="1"/>
        <v>0</v>
      </c>
      <c r="G59" s="84">
        <f t="shared" si="1"/>
        <v>22702243</v>
      </c>
    </row>
    <row r="60" spans="1:11" ht="13.5" customHeight="1" x14ac:dyDescent="0.3">
      <c r="D60" s="85"/>
      <c r="E60" s="80"/>
    </row>
    <row r="61" spans="1:11" x14ac:dyDescent="0.3">
      <c r="D61" s="86"/>
      <c r="E61" s="87"/>
      <c r="G61" s="88"/>
    </row>
    <row r="62" spans="1:11" x14ac:dyDescent="0.3">
      <c r="D62" s="86"/>
      <c r="E62" s="80"/>
    </row>
    <row r="63" spans="1:11" x14ac:dyDescent="0.3">
      <c r="D63" s="89"/>
    </row>
    <row r="68" ht="13.5" customHeight="1" x14ac:dyDescent="0.3"/>
  </sheetData>
  <mergeCells count="11">
    <mergeCell ref="A57:C57"/>
    <mergeCell ref="A58:C58"/>
    <mergeCell ref="A59:C59"/>
    <mergeCell ref="A5:A56"/>
    <mergeCell ref="B5:B18"/>
    <mergeCell ref="B19:B42"/>
    <mergeCell ref="B43:B52"/>
    <mergeCell ref="B53:C53"/>
    <mergeCell ref="B54:C54"/>
    <mergeCell ref="B55:C55"/>
    <mergeCell ref="B56:C56"/>
  </mergeCells>
  <phoneticPr fontId="3" type="noConversion"/>
  <printOptions horizontalCentered="1"/>
  <pageMargins left="0.23622047244094491" right="0.15748031496062992" top="0.39370078740157483" bottom="0.23622047244094491" header="0.27559055118110237" footer="0.1574803149606299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사업개요</vt:lpstr>
      <vt:lpstr>갑지(사업비)</vt:lpstr>
      <vt:lpstr>을지(총공사비)</vt:lpstr>
      <vt:lpstr>'갑지(사업비)'!Print_Area</vt:lpstr>
      <vt:lpstr>사업개요!Print_Area</vt:lpstr>
      <vt:lpstr>'을지(총공사비)'!Print_Area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DAEWOO</dc:creator>
  <cp:lastModifiedBy>DAEWOO</cp:lastModifiedBy>
  <dcterms:created xsi:type="dcterms:W3CDTF">2024-07-17T03:33:49Z</dcterms:created>
  <dcterms:modified xsi:type="dcterms:W3CDTF">2024-07-17T06:54:23Z</dcterms:modified>
</cp:coreProperties>
</file>